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ms-office.chartstyle+xml" PartName="/xl/charts/style1.xml"/>
  <Override ContentType="application/vnd.ms-office.chartcolorstyle+xml" PartName="/xl/charts/colors1.xml"/>
  <Override ContentType="application/vnd.openxmlformats-officedocument.drawingml.chart+xml" PartName="/xl/charts/chart2.xml"/>
  <Override ContentType="application/vnd.ms-office.chartstyle+xml" PartName="/xl/charts/style2.xml"/>
  <Override ContentType="application/vnd.ms-office.chartcolorstyle+xml" PartName="/xl/charts/colors2.xml"/>
  <Override ContentType="application/vnd.openxmlformats-officedocument.drawingml.chart+xml" PartName="/xl/charts/chart3.xml"/>
  <Override ContentType="application/vnd.ms-office.chartstyle+xml" PartName="/xl/charts/style3.xml"/>
  <Override ContentType="application/vnd.ms-office.chartcolorstyle+xml" PartName="/xl/charts/colors3.xml"/>
  <Override ContentType="application/vnd.openxmlformats-officedocument.drawingml.chart+xml" PartName="/xl/charts/chart4.xml"/>
  <Override ContentType="application/vnd.ms-office.chartstyle+xml" PartName="/xl/charts/style4.xml"/>
  <Override ContentType="application/vnd.ms-office.chartcolorstyle+xml" PartName="/xl/charts/colors4.xml"/>
  <Override ContentType="application/vnd.openxmlformats-officedocument.drawingml.chart+xml" PartName="/xl/charts/chart5.xml"/>
  <Override ContentType="application/vnd.ms-office.chartstyle+xml" PartName="/xl/charts/style5.xml"/>
  <Override ContentType="application/vnd.ms-office.chartcolorstyle+xml" PartName="/xl/charts/colors5.xml"/>
  <Override ContentType="application/vnd.openxmlformats-officedocument.drawingml.chart+xml" PartName="/xl/charts/chart6.xml"/>
  <Override ContentType="application/vnd.ms-office.chartstyle+xml" PartName="/xl/charts/style6.xml"/>
  <Override ContentType="application/vnd.ms-office.chartcolorstyle+xml" PartName="/xl/charts/colors6.xml"/>
  <Override ContentType="application/vnd.openxmlformats-officedocument.drawingml.chart+xml" PartName="/xl/charts/chart7.xml"/>
  <Override ContentType="application/vnd.ms-office.chartstyle+xml" PartName="/xl/charts/style7.xml"/>
  <Override ContentType="application/vnd.ms-office.chartcolorstyle+xml" PartName="/xl/charts/colors7.xml"/>
  <Override ContentType="application/vnd.openxmlformats-officedocument.drawingml.chart+xml" PartName="/xl/charts/chart8.xml"/>
  <Override ContentType="application/vnd.ms-office.chartstyle+xml" PartName="/xl/charts/style8.xml"/>
  <Override ContentType="application/vnd.ms-office.chartcolorstyle+xml" PartName="/xl/charts/colors8.xml"/>
  <Override ContentType="application/vnd.openxmlformats-officedocument.drawingml.chart+xml" PartName="/xl/charts/chart9.xml"/>
  <Override ContentType="application/vnd.ms-office.chartstyle+xml" PartName="/xl/charts/style9.xml"/>
  <Override ContentType="application/vnd.ms-office.chartcolorstyle+xml" PartName="/xl/charts/colors9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ap\Desktop\Matlab Tesi\"/>
    </mc:Choice>
  </mc:AlternateContent>
  <xr:revisionPtr revIDLastSave="0" documentId="13_ncr:1_{B7E58950-DE69-41FB-ABE2-82E7FCF3B617}" xr6:coauthVersionLast="47" xr6:coauthVersionMax="47" xr10:uidLastSave="{00000000-0000-0000-0000-000000000000}"/>
  <bookViews>
    <workbookView xWindow="-108" yWindow="-108" windowWidth="23256" windowHeight="12576" tabRatio="724" activeTab="5"/>
  </bookViews>
  <sheets>
    <sheet name="RDTE Vehicle Level" sheetId="2" r:id="rId1"/>
    <sheet name="RDTE SubSystem Level" sheetId="3" r:id="rId2"/>
    <sheet name="PROD Vehicle Level" sheetId="4" r:id="rId3"/>
    <sheet name="PROD Subsystem Level" sheetId="5" r:id="rId4"/>
    <sheet name="OPS_DOC" sheetId="6" r:id="rId5"/>
    <sheet name="OPS_IOC" sheetId="7" r:id="rId6"/>
    <sheet name="OPS_TOC" sheetId="8" r:id="rId7"/>
    <sheet name="Grafici MR5" sheetId="9" r:id="rId8"/>
  </sheets>
  <calcPr calcId="191029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<sst xmlns="http://schemas.openxmlformats.org/spreadsheetml/2006/main" count="2486" uniqueCount="2408">
  <si>
    <t>STRATOFLY MR5</t>
  </si>
  <si>
    <t>STRATOFLY MR3</t>
  </si>
  <si>
    <t>Milion_EUROs_2022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</si>
  <si>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</si>
  <si>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</si>
  <si>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</si>
  <si>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</si>
  <si>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</si>
  <si>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</si>
  <si>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</si>
  <si>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</si>
  <si>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</si>
  <si>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</si>
  <si>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</si>
  <si>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</si>
  <si>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</si>
  <si>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</si>
  <si>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</si>
  <si>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</si>
  <si>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</si>
  <si>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DMR Engine Cost</t>
  </si>
  <si>
    <t>PROD_Subsystem_COSTS</t>
  </si>
  <si>
    <t>ATR Engine Cost</t>
  </si>
  <si>
    <t>Other subsystems</t>
  </si>
  <si>
    <t>Other Subsystems</t>
  </si>
  <si>
    <t>ATR Engine Set</t>
  </si>
  <si>
    <t xml:space="preserve">DMR Engine </t>
  </si>
  <si>
    <t>DOC FUEL</t>
  </si>
  <si>
    <t>DOC CREW</t>
  </si>
  <si>
    <t>DOC INSURANCE</t>
  </si>
  <si>
    <t>DOC DEPRECIATION</t>
  </si>
  <si>
    <t>DOC MAINTENANCE</t>
  </si>
  <si>
    <t>INDIRECT OPERATING COST</t>
  </si>
  <si>
    <t>RDTE_COSTS</t>
  </si>
  <si>
    <t>Vehicle no-engine Cost</t>
  </si>
  <si>
    <t>Low speed Engine Cost</t>
  </si>
  <si>
    <t>High speed Engine Cost</t>
  </si>
  <si>
    <t>Combined Cycle Engine Cost</t>
  </si>
  <si>
    <t>STRATOFLY MR3 - overall RDTE Costs - (TRL 1 TO 9)</t>
  </si>
  <si>
    <t>STRATOFLY MR3 - overall RDTE Costs - (TRL 4 TO 9)</t>
  </si>
  <si>
    <t>MYr</t>
  </si>
  <si>
    <t>Milion_EUROs_2022</t>
  </si>
  <si>
    <t>RDTE_COSTS_Percentages</t>
  </si>
  <si>
    <t xml:space="preserve">Vehicle no-engine </t>
  </si>
  <si>
    <t xml:space="preserve">ATR Engine </t>
  </si>
  <si>
    <t>DMR Engine Cost</t>
  </si>
  <si>
    <t>STRATOFLY MR3 -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</si>
  <si>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</si>
  <si>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</si>
  <si>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</si>
  <si>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</si>
  <si>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</si>
  <si>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</si>
  <si>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MR3 -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</si>
  <si>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</si>
  <si>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</si>
  <si>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</si>
  <si>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</si>
  <si>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</si>
  <si>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</si>
  <si>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</si>
  <si>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</si>
  <si>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</si>
  <si>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</si>
  <si>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</si>
  <si>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</si>
  <si>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</si>
  <si>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</si>
  <si>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</si>
  <si>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</si>
  <si>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</si>
  <si>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</si>
  <si>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</si>
  <si>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</si>
  <si>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</si>
  <si>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</si>
  <si>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</si>
  <si>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</si>
  <si>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</si>
  <si>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</si>
  <si>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</si>
  <si>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</si>
  <si>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</si>
  <si>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</si>
  <si>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MR3 -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</si>
  <si>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</si>
  <si>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</si>
  <si>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</si>
  <si>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</si>
  <si>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</si>
  <si>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</si>
  <si>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</si>
  <si>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MR3 -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</si>
  <si>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</si>
  <si>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</si>
  <si>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</si>
  <si>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</si>
  <si>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</si>
  <si>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</si>
  <si>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</si>
  <si>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</si>
  <si>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</si>
  <si>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</si>
  <si>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</si>
  <si>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</si>
  <si>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</si>
  <si>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</si>
  <si>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</si>
  <si>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</si>
  <si>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</si>
  <si>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</si>
  <si>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</si>
  <si>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</si>
  <si>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</si>
  <si>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</si>
  <si>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</si>
  <si>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</si>
  <si>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</si>
  <si>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</si>
  <si>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</si>
  <si>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</si>
  <si>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</si>
  <si>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</si>
  <si>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</si>
  <si>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</si>
  <si>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</si>
  <si>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</si>
  <si>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</si>
  <si>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</si>
  <si>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</si>
  <si>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</si>
  <si>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</si>
  <si>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</si>
  <si>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</si>
  <si>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</si>
  <si>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</si>
  <si>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</si>
  <si>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</si>
  <si>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</si>
  <si>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</si>
  <si>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</si>
  <si>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</si>
  <si>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</si>
  <si>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</si>
  <si>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</si>
  <si>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</si>
  <si>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</si>
  <si>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</si>
  <si>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</si>
  <si>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</si>
  <si>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</si>
  <si>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</si>
  <si>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</si>
  <si>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</si>
  <si>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</si>
  <si>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</si>
  <si>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DOC_FUEL</t>
  </si>
  <si>
    <t>DOC_CREW</t>
  </si>
  <si>
    <t>DOC_INSURANCE</t>
  </si>
  <si>
    <t>DOC_DEPRECIATION</t>
  </si>
  <si>
    <t>DOC_M_AF_L</t>
  </si>
  <si>
    <t>DOC_M_AF_M</t>
  </si>
  <si>
    <t>DOC_M_TJ_L</t>
  </si>
  <si>
    <t>DOC_M_TJ_M</t>
  </si>
  <si>
    <t>DOC_M_RJ_L</t>
  </si>
  <si>
    <t>DOC_M_RJ_M</t>
  </si>
  <si>
    <t>DOC_MAINTENANCE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</si>
  <si>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</si>
  <si>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</si>
  <si>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</si>
  <si>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</si>
  <si>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</si>
  <si>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</si>
  <si>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</si>
  <si>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</si>
  <si>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</si>
  <si>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DOC_FUEL</t>
  </si>
  <si>
    <t>DOC_CREW</t>
  </si>
  <si>
    <t>DOC_INSURANCE</t>
  </si>
  <si>
    <t>DOC_DEPRECIATION</t>
  </si>
  <si>
    <t>DOC_MAINTENANCE</t>
  </si>
  <si>
    <t>TOTAL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</si>
  <si>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</si>
  <si>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</si>
  <si>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</si>
  <si>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</si>
  <si>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</si>
  <si>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</si>
  <si>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</si>
  <si>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</si>
  <si>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</si>
  <si>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</si>
  <si>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</si>
  <si>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</si>
  <si>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</si>
  <si>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</si>
  <si>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</si>
  <si>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</si>
  <si>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</si>
  <si>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</si>
  <si>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</si>
  <si>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</si>
  <si>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</si>
  <si>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</si>
  <si>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</si>
  <si>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</si>
  <si>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</si>
  <si>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</si>
  <si>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</si>
  <si>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</si>
  <si>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</si>
  <si>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RDTE_COSTS</t>
  </si>
  <si>
    <t>Vehicle no-engine Cost</t>
  </si>
  <si>
    <t>Low speed Engine Cost</t>
  </si>
  <si>
    <t>High speed Engine Cost</t>
  </si>
  <si>
    <t>Combined Cycle Engine Cost</t>
  </si>
  <si>
    <t>STRATOFLY MR5 - overall RDTE Costs - (TRL 1 TO 9)</t>
  </si>
  <si>
    <t>STRATOFLY MR5 - overall RDTE Costs - (TRL 4 TO 9)</t>
  </si>
  <si>
    <t>MYr</t>
  </si>
  <si>
    <t>Milion_EUROs_2022</t>
  </si>
  <si>
    <t>RDTE_COSTS_Percentages</t>
  </si>
  <si>
    <t xml:space="preserve">Vehicle no-engine </t>
  </si>
  <si>
    <t>ATR Engine Cost</t>
  </si>
  <si>
    <t>DMR Engine Cost</t>
  </si>
  <si>
    <t>STRATOFLY MR5 -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</si>
  <si>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</si>
  <si>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</si>
  <si>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</si>
  <si>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</si>
  <si>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</si>
  <si>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</si>
  <si>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MR5 -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</si>
  <si>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</si>
  <si>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</si>
  <si>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</si>
  <si>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</si>
  <si>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</si>
  <si>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</si>
  <si>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</si>
  <si>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</si>
  <si>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</si>
  <si>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</si>
  <si>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</si>
  <si>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</si>
  <si>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</si>
  <si>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</si>
  <si>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</si>
  <si>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</si>
  <si>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</si>
  <si>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</si>
  <si>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</si>
  <si>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</si>
  <si>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</si>
  <si>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</si>
  <si>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</si>
  <si>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</si>
  <si>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</si>
  <si>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</si>
  <si>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</si>
  <si>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</si>
  <si>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</si>
  <si>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</si>
  <si>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MR5 -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</si>
  <si>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</si>
  <si>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</si>
  <si>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</si>
  <si>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</si>
  <si>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</si>
  <si>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</si>
  <si>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</si>
  <si>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MR5 -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</si>
  <si>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</si>
  <si>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</si>
  <si>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</si>
  <si>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</si>
  <si>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</si>
  <si>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</si>
  <si>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</si>
  <si>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</si>
  <si>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</si>
  <si>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</si>
  <si>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</si>
  <si>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</si>
  <si>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</si>
  <si>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</si>
  <si>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</si>
  <si>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</si>
  <si>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</si>
  <si>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</si>
  <si>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</si>
  <si>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</si>
  <si>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</si>
  <si>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</si>
  <si>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</si>
  <si>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</si>
  <si>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</si>
  <si>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</si>
  <si>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</si>
  <si>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</si>
  <si>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</si>
  <si>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</si>
  <si>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</si>
  <si>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</si>
  <si>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</si>
  <si>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</si>
  <si>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</si>
  <si>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</si>
  <si>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</si>
  <si>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</si>
  <si>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</si>
  <si>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</si>
  <si>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</si>
  <si>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</si>
  <si>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</si>
  <si>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</si>
  <si>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</si>
  <si>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</si>
  <si>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</si>
  <si>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</si>
  <si>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</si>
  <si>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</si>
  <si>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</si>
  <si>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</si>
  <si>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</si>
  <si>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</si>
  <si>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</si>
  <si>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</si>
  <si>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</si>
  <si>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</si>
  <si>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</si>
  <si>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</si>
  <si>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</si>
  <si>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</si>
  <si>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</si>
  <si>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 FUEL</t>
  </si>
  <si>
    <t>DOC CREW</t>
  </si>
  <si>
    <t>DOC INSURANCE</t>
  </si>
  <si>
    <t>DOC DEPRECIATION</t>
  </si>
  <si>
    <t>DOC M_AF_L</t>
  </si>
  <si>
    <t>DOC M_AF_M</t>
  </si>
  <si>
    <t>DOC M_TJ_L</t>
  </si>
  <si>
    <t>DOC M_TJ_M</t>
  </si>
  <si>
    <t>DOC M_RJ_L</t>
  </si>
  <si>
    <t>DOC M_RJ_M</t>
  </si>
  <si>
    <t>DOC 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</si>
  <si>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</si>
  <si>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</si>
  <si>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</si>
  <si>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</si>
  <si>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</si>
  <si>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</si>
  <si>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</si>
  <si>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</si>
  <si>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</si>
  <si>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 FUEL</t>
  </si>
  <si>
    <t>DOC CREW</t>
  </si>
  <si>
    <t>DOC INSURANCE</t>
  </si>
  <si>
    <t>DOC DEPRECIATION</t>
  </si>
  <si>
    <t>DOC MAINTENANCE</t>
  </si>
  <si>
    <t>TOTAL DIRECT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</si>
  <si>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</si>
  <si>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</si>
  <si>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</si>
  <si>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</si>
  <si>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</si>
  <si>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</si>
  <si>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</si>
  <si>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</si>
  <si>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</si>
  <si>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</si>
  <si>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</si>
  <si>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</si>
  <si>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</si>
  <si>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</si>
  <si>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</si>
  <si>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</si>
  <si>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</si>
  <si>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</si>
  <si>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</si>
  <si>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</si>
  <si>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</si>
  <si>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</si>
  <si>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</si>
  <si>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</si>
  <si>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</si>
  <si>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</si>
  <si>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</si>
  <si>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</si>
  <si>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</si>
  <si>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Traffic Servicing Costs</t>
  </si>
  <si>
    <t>RDTE_COSTS</t>
  </si>
  <si>
    <t>Vehicle no-engine Cost</t>
  </si>
  <si>
    <t>Low speed Engine Cost</t>
  </si>
  <si>
    <t>High speed Engine Cost</t>
  </si>
  <si>
    <t>Combined Cycle Engine Cost</t>
  </si>
  <si>
    <t>STRATOFLY MR5 - overall RDTE Costs - (TRL 1 TO 9)</t>
  </si>
  <si>
    <t>STRATOFLY MR5 - overall RDTE Costs - (TRL 4 TO 9)</t>
  </si>
  <si>
    <t>MYr</t>
  </si>
  <si>
    <t>Milion_EUROs_2022</t>
  </si>
  <si>
    <t>RDTE_COSTS_Percentages</t>
  </si>
  <si>
    <t xml:space="preserve">Vehicle no-engine </t>
  </si>
  <si>
    <t>ATR Engine Cost</t>
  </si>
  <si>
    <t>DMR Engine Cost</t>
  </si>
  <si>
    <t>STRATOFLY MR5 -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</si>
  <si>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</si>
  <si>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</si>
  <si>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</si>
  <si>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</si>
  <si>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</si>
  <si>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</si>
  <si>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MR5 -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</si>
  <si>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</si>
  <si>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</si>
  <si>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</si>
  <si>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</si>
  <si>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</si>
  <si>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</si>
  <si>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</si>
  <si>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</si>
  <si>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</si>
  <si>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</si>
  <si>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</si>
  <si>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</si>
  <si>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</si>
  <si>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</si>
  <si>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</si>
  <si>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</si>
  <si>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</si>
  <si>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</si>
  <si>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</si>
  <si>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</si>
  <si>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</si>
  <si>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</si>
  <si>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</si>
  <si>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</si>
  <si>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</si>
  <si>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</si>
  <si>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</si>
  <si>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</si>
  <si>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</si>
  <si>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</si>
  <si>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MR5 -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</si>
  <si>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</si>
  <si>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</si>
  <si>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</si>
  <si>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</si>
  <si>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</si>
  <si>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</si>
  <si>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</si>
  <si>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MR5 -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</si>
  <si>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</si>
  <si>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</si>
  <si>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</si>
  <si>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</si>
  <si>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</si>
  <si>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</si>
  <si>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</si>
  <si>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</si>
  <si>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</si>
  <si>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</si>
  <si>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</si>
  <si>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</si>
  <si>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</si>
  <si>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</si>
  <si>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</si>
  <si>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</si>
  <si>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</si>
  <si>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</si>
  <si>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</si>
  <si>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</si>
  <si>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</si>
  <si>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</si>
  <si>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</si>
  <si>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</si>
  <si>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</si>
  <si>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</si>
  <si>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</si>
  <si>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</si>
  <si>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</si>
  <si>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</si>
  <si>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</si>
  <si>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</si>
  <si>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</si>
  <si>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</si>
  <si>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</si>
  <si>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</si>
  <si>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</si>
  <si>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</si>
  <si>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</si>
  <si>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</si>
  <si>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</si>
  <si>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</si>
  <si>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</si>
  <si>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</si>
  <si>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</si>
  <si>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</si>
  <si>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</si>
  <si>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</si>
  <si>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</si>
  <si>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</si>
  <si>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</si>
  <si>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</si>
  <si>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</si>
  <si>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</si>
  <si>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</si>
  <si>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</si>
  <si>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</si>
  <si>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</si>
  <si>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</si>
  <si>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</si>
  <si>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</si>
  <si>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</si>
  <si>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RDTE_COSTS</t>
  </si>
  <si>
    <t>Vehicle no-engine Cost</t>
  </si>
  <si>
    <t>Low speed Engine Cost</t>
  </si>
  <si>
    <t>High speed Engine Cost</t>
  </si>
  <si>
    <t>Combined Cycle Engine Cost</t>
  </si>
  <si>
    <t>STRATOFLY MR3 - overall RDTE Costs - (TRL 1 TO 9)</t>
  </si>
  <si>
    <t>STRATOFLY MR3 - overall RDTE Costs - (TRL 4 TO 9)</t>
  </si>
  <si>
    <t>MYr</t>
  </si>
  <si>
    <t>Milion_EUROs_2022</t>
  </si>
  <si>
    <t>RDTE_COSTS_Percentages</t>
  </si>
  <si>
    <t xml:space="preserve">Vehicle no-engine </t>
  </si>
  <si>
    <t xml:space="preserve">ATR Engine </t>
  </si>
  <si>
    <t>DMR Engine Cost</t>
  </si>
  <si>
    <t>STRATOFLY MR3 -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</si>
  <si>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</si>
  <si>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</si>
  <si>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</si>
  <si>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</si>
  <si>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</si>
  <si>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</si>
  <si>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MR3 -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</si>
  <si>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</si>
  <si>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</si>
  <si>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</si>
  <si>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</si>
  <si>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</si>
  <si>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</si>
  <si>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</si>
  <si>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</si>
  <si>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</si>
  <si>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</si>
  <si>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</si>
  <si>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</si>
  <si>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</si>
  <si>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</si>
  <si>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</si>
  <si>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</si>
  <si>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</si>
  <si>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</si>
  <si>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</si>
  <si>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</si>
  <si>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</si>
  <si>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</si>
  <si>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</si>
  <si>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</si>
  <si>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</si>
  <si>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</si>
  <si>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</si>
  <si>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</si>
  <si>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</si>
  <si>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</si>
  <si>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MR3 -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</si>
  <si>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</si>
  <si>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</si>
  <si>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</si>
  <si>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</si>
  <si>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</si>
  <si>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</si>
  <si>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</si>
  <si>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MR3 -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</si>
  <si>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</si>
  <si>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</si>
  <si>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</si>
  <si>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</si>
  <si>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</si>
  <si>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</si>
  <si>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</si>
  <si>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</si>
  <si>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</si>
  <si>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</si>
  <si>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</si>
  <si>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</si>
  <si>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</si>
  <si>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</si>
  <si>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</si>
  <si>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</si>
  <si>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</si>
  <si>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</si>
  <si>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</si>
  <si>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</si>
  <si>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</si>
  <si>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</si>
  <si>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</si>
  <si>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</si>
  <si>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</si>
  <si>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</si>
  <si>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</si>
  <si>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</si>
  <si>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</si>
  <si>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</si>
  <si>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</si>
  <si>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</si>
  <si>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</si>
  <si>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</si>
  <si>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</si>
  <si>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</si>
  <si>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</si>
  <si>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</si>
  <si>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</si>
  <si>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</si>
  <si>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</si>
  <si>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</si>
  <si>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</si>
  <si>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</si>
  <si>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</si>
  <si>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</si>
  <si>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</si>
  <si>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</si>
  <si>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</si>
  <si>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</si>
  <si>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</si>
  <si>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</si>
  <si>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</si>
  <si>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</si>
  <si>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</si>
  <si>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</si>
  <si>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</si>
  <si>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</si>
  <si>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</si>
  <si>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</si>
  <si>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</si>
  <si>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</si>
  <si>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</si>
  <si>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DOC_FUEL</t>
  </si>
  <si>
    <t>DOC_CREW</t>
  </si>
  <si>
    <t>DOC_INSURANCE</t>
  </si>
  <si>
    <t>DOC_DEPRECIATION</t>
  </si>
  <si>
    <t>DOC_M_AF_L</t>
  </si>
  <si>
    <t>DOC_M_AF_M</t>
  </si>
  <si>
    <t>DOC_M_TJ_L</t>
  </si>
  <si>
    <t>DOC_M_TJ_M</t>
  </si>
  <si>
    <t>DOC_M_RJ_L</t>
  </si>
  <si>
    <t>DOC_M_RJ_M</t>
  </si>
  <si>
    <t>DOC_MAINTENANCE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</si>
  <si>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</si>
  <si>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</si>
  <si>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</si>
  <si>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</si>
  <si>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</si>
  <si>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</si>
  <si>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</si>
  <si>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</si>
  <si>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</si>
  <si>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DOC_FUEL</t>
  </si>
  <si>
    <t>DOC_CREW</t>
  </si>
  <si>
    <t>DOC_INSURANCE</t>
  </si>
  <si>
    <t>DOC_DEPRECIATION</t>
  </si>
  <si>
    <t>DOC_MAINTENANCE</t>
  </si>
  <si>
    <t>TOTAL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</si>
  <si>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</si>
  <si>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</si>
  <si>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</si>
  <si>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</si>
  <si>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</si>
  <si>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</si>
  <si>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</si>
  <si>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</si>
  <si>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</si>
  <si>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</si>
  <si>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</si>
  <si>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</si>
  <si>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</si>
  <si>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</si>
  <si>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</si>
  <si>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</si>
  <si>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</si>
  <si>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</si>
  <si>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</si>
  <si>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</si>
  <si>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</si>
  <si>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</si>
  <si>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</si>
  <si>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</si>
  <si>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</si>
  <si>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</si>
  <si>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</si>
  <si>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</si>
  <si>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</si>
  <si>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</si>
  <si>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RDTE_COSTS</t>
  </si>
  <si>
    <t>Vehicle no-engine Cost</t>
  </si>
  <si>
    <t>Low speed Engine Cost</t>
  </si>
  <si>
    <t>High speed Engine Cost</t>
  </si>
  <si>
    <t>Combined Cycle Engine Cost</t>
  </si>
  <si>
    <t>STRATOFLY MR5 - overall RDTE Costs - (TRL 1 TO 9)</t>
  </si>
  <si>
    <t>STRATOFLY MR5 - overall RDTE Costs - (TRL 4 TO 9)</t>
  </si>
  <si>
    <t>MYr</t>
  </si>
  <si>
    <t>Milion_EUROs_2022</t>
  </si>
  <si>
    <t>RDTE_COSTS_Percentages</t>
  </si>
  <si>
    <t xml:space="preserve">Vehicle no-engine </t>
  </si>
  <si>
    <t>ATR Engine Cost</t>
  </si>
  <si>
    <t>DMR Engine Cost</t>
  </si>
  <si>
    <t>STRATOFLY MR5 -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</si>
  <si>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</si>
  <si>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</si>
  <si>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</si>
  <si>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</si>
  <si>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</si>
  <si>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</si>
  <si>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MR5 -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</si>
  <si>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</si>
  <si>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</si>
  <si>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</si>
  <si>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</si>
  <si>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</si>
  <si>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</si>
  <si>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</si>
  <si>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</si>
  <si>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</si>
  <si>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</si>
  <si>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</si>
  <si>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</si>
  <si>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</si>
  <si>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</si>
  <si>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</si>
  <si>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</si>
  <si>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</si>
  <si>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</si>
  <si>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</si>
  <si>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</si>
  <si>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</si>
  <si>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</si>
  <si>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</si>
  <si>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</si>
  <si>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</si>
  <si>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</si>
  <si>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</si>
  <si>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</si>
  <si>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</si>
  <si>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</si>
  <si>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MR5 -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</si>
  <si>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</si>
  <si>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</si>
  <si>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</si>
  <si>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</si>
  <si>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</si>
  <si>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</si>
  <si>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</si>
  <si>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MR5 -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</si>
  <si>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</si>
  <si>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</si>
  <si>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</si>
  <si>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</si>
  <si>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</si>
  <si>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</si>
  <si>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</si>
  <si>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</si>
  <si>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</si>
  <si>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</si>
  <si>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</si>
  <si>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</si>
  <si>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</si>
  <si>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</si>
  <si>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</si>
  <si>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</si>
  <si>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</si>
  <si>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</si>
  <si>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</si>
  <si>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</si>
  <si>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</si>
  <si>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</si>
  <si>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</si>
  <si>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</si>
  <si>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</si>
  <si>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</si>
  <si>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</si>
  <si>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</si>
  <si>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</si>
  <si>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</si>
  <si>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</si>
  <si>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</si>
  <si>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</si>
  <si>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</si>
  <si>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</si>
  <si>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</si>
  <si>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</si>
  <si>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</si>
  <si>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</si>
  <si>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</si>
  <si>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</si>
  <si>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</si>
  <si>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</si>
  <si>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</si>
  <si>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</si>
  <si>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</si>
  <si>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</si>
  <si>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</si>
  <si>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</si>
  <si>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</si>
  <si>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</si>
  <si>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</si>
  <si>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</si>
  <si>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</si>
  <si>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</si>
  <si>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</si>
  <si>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</si>
  <si>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</si>
  <si>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</si>
  <si>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</si>
  <si>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</si>
  <si>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</si>
  <si>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</si>
  <si>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 FUEL</t>
  </si>
  <si>
    <t>DOC CREW</t>
  </si>
  <si>
    <t>DOC INSURANCE</t>
  </si>
  <si>
    <t>DOC DEPRECIATION</t>
  </si>
  <si>
    <t>DOC M_AF_L</t>
  </si>
  <si>
    <t>DOC M_AF_M</t>
  </si>
  <si>
    <t>DOC M_TJ_L</t>
  </si>
  <si>
    <t>DOC M_TJ_M</t>
  </si>
  <si>
    <t>DOC M_RJ_L</t>
  </si>
  <si>
    <t>DOC M_RJ_M</t>
  </si>
  <si>
    <t>DOC 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</si>
  <si>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</si>
  <si>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</si>
  <si>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</si>
  <si>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</si>
  <si>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</si>
  <si>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</si>
  <si>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</si>
  <si>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</si>
  <si>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</si>
  <si>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 FUEL</t>
  </si>
  <si>
    <t>DOC CREW</t>
  </si>
  <si>
    <t>DOC INSURANCE</t>
  </si>
  <si>
    <t>DOC DEPRECIATION</t>
  </si>
  <si>
    <t>DOC MAINTENANCE</t>
  </si>
  <si>
    <t>TOTAL DIRECT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</si>
  <si>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</si>
  <si>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</si>
  <si>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</si>
  <si>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</si>
  <si>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</si>
  <si>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</si>
  <si>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</si>
  <si>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</si>
  <si>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</si>
  <si>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</si>
  <si>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</si>
  <si>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</si>
  <si>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</si>
  <si>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</si>
  <si>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</si>
  <si>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</si>
  <si>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</si>
  <si>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</si>
  <si>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</si>
  <si>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</si>
  <si>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</si>
  <si>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</si>
  <si>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</si>
  <si>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</si>
  <si>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</si>
  <si>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</si>
  <si>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</si>
  <si>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</si>
  <si>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</si>
  <si>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</si>
  <si>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RDTE_COSTS</t>
  </si>
  <si>
    <t>Vehicle no-engine Cost</t>
  </si>
  <si>
    <t>Low speed Engine Cost</t>
  </si>
  <si>
    <t>High speed Engine Cost</t>
  </si>
  <si>
    <t>Combined Cycle Engine Cost</t>
  </si>
  <si>
    <t>STRATOFLY MR3 - overall RDTE Costs - (TRL 1 TO 9)</t>
  </si>
  <si>
    <t>STRATOFLY MR3 - overall RDTE Costs - (TRL 4 TO 9)</t>
  </si>
  <si>
    <t>MYr</t>
  </si>
  <si>
    <t>Milion_EUROs_2022</t>
  </si>
  <si>
    <t>RDTE_COSTS_Percentages</t>
  </si>
  <si>
    <t xml:space="preserve">Vehicle no-engine </t>
  </si>
  <si>
    <t xml:space="preserve">ATR Engine </t>
  </si>
  <si>
    <t>DMR Engine Cost</t>
  </si>
  <si>
    <t>STRATOFLY MR3 -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</si>
  <si>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</si>
  <si>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</si>
  <si>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</si>
  <si>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</si>
  <si>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</si>
  <si>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</si>
  <si>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MR3 -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</si>
  <si>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</si>
  <si>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</si>
  <si>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</si>
  <si>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</si>
  <si>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</si>
  <si>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</si>
  <si>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</si>
  <si>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</si>
  <si>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</si>
  <si>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</si>
  <si>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</si>
  <si>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</si>
  <si>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</si>
  <si>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</si>
  <si>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</si>
  <si>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</si>
  <si>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</si>
  <si>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</si>
  <si>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</si>
  <si>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</si>
  <si>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</si>
  <si>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</si>
  <si>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</si>
  <si>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</si>
  <si>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</si>
  <si>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</si>
  <si>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</si>
  <si>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</si>
  <si>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</si>
  <si>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</si>
  <si>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MR3 -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</si>
  <si>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</si>
  <si>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</si>
  <si>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</si>
  <si>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</si>
  <si>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</si>
  <si>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</si>
  <si>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</si>
  <si>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MR3 -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</si>
  <si>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</si>
  <si>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</si>
  <si>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</si>
  <si>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</si>
  <si>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</si>
  <si>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</si>
  <si>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</si>
  <si>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</si>
  <si>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</si>
  <si>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</si>
  <si>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</si>
  <si>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</si>
  <si>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</si>
  <si>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</si>
  <si>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</si>
  <si>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</si>
  <si>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</si>
  <si>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</si>
  <si>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</si>
  <si>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</si>
  <si>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</si>
  <si>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</si>
  <si>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</si>
  <si>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</si>
  <si>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</si>
  <si>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</si>
  <si>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</si>
  <si>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</si>
  <si>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</si>
  <si>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</si>
  <si>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</si>
  <si>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</si>
  <si>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</si>
  <si>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</si>
  <si>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</si>
  <si>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</si>
  <si>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</si>
  <si>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</si>
  <si>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</si>
  <si>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</si>
  <si>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</si>
  <si>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</si>
  <si>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</si>
  <si>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</si>
  <si>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</si>
  <si>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</si>
  <si>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</si>
  <si>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</si>
  <si>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</si>
  <si>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</si>
  <si>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</si>
  <si>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</si>
  <si>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</si>
  <si>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</si>
  <si>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</si>
  <si>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</si>
  <si>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</si>
  <si>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</si>
  <si>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</si>
  <si>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</si>
  <si>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</si>
  <si>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</si>
  <si>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</si>
  <si>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DOC_FUEL</t>
  </si>
  <si>
    <t>DOC_CREW</t>
  </si>
  <si>
    <t>DOC_INSURANCE</t>
  </si>
  <si>
    <t>DOC_DEPRECIATION</t>
  </si>
  <si>
    <t>DOC_M_AF_L</t>
  </si>
  <si>
    <t>DOC_M_AF_M</t>
  </si>
  <si>
    <t>DOC_M_TJ_L</t>
  </si>
  <si>
    <t>DOC_M_TJ_M</t>
  </si>
  <si>
    <t>DOC_M_RJ_L</t>
  </si>
  <si>
    <t>DOC_M_RJ_M</t>
  </si>
  <si>
    <t>DOC_MAINTENANCE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</si>
  <si>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</si>
  <si>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</si>
  <si>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</si>
  <si>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</si>
  <si>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</si>
  <si>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</si>
  <si>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</si>
  <si>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</si>
  <si>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</si>
  <si>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DOC_FUEL</t>
  </si>
  <si>
    <t>DOC_CREW</t>
  </si>
  <si>
    <t>DOC_INSURANCE</t>
  </si>
  <si>
    <t>DOC_DEPRECIATION</t>
  </si>
  <si>
    <t>DOC_MAINTENANCE</t>
  </si>
  <si>
    <t>TOTAL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</si>
  <si>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</si>
  <si>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</si>
  <si>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</si>
  <si>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</si>
  <si>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</si>
  <si>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</si>
  <si>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</si>
  <si>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</si>
  <si>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</si>
  <si>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</si>
  <si>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</si>
  <si>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</si>
  <si>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</si>
  <si>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</si>
  <si>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</si>
  <si>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</si>
  <si>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</si>
  <si>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</si>
  <si>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</si>
  <si>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</si>
  <si>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</si>
  <si>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</si>
  <si>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</si>
  <si>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</si>
  <si>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</si>
  <si>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</si>
  <si>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</si>
  <si>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</si>
  <si>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</si>
  <si>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</si>
  <si>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DOC_NAME</t>
  </si>
  <si>
    <t>DOC_FUEL</t>
  </si>
  <si>
    <t>DOC_CREW</t>
  </si>
  <si>
    <t>DOC_INSURANCE</t>
  </si>
  <si>
    <t>DOC_DEPRECIATION</t>
  </si>
  <si>
    <t>DOC_M_AF_L</t>
  </si>
  <si>
    <t>DOC_M_AF_M</t>
  </si>
  <si>
    <t>DOC_M_TJ_L</t>
  </si>
  <si>
    <t>DOC_M_TJ_M</t>
  </si>
  <si>
    <t>DOC_M_RJ_L</t>
  </si>
  <si>
    <t>DOC_M_RJ_M</t>
  </si>
  <si>
    <t>DOC_MAINTENANCE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</si>
  <si>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</si>
  <si>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</si>
  <si>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</si>
  <si>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</si>
  <si>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</si>
  <si>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</si>
  <si>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</si>
  <si>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</si>
  <si>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</si>
  <si>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DOC_FUEL</t>
  </si>
  <si>
    <t>DOC_CREW</t>
  </si>
  <si>
    <t>DOC_INSURANCE</t>
  </si>
  <si>
    <t>DOC_DEPRECIATION</t>
  </si>
  <si>
    <t>DOC_MAINTENANCE</t>
  </si>
  <si>
    <t>TOTAL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</si>
  <si>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</si>
  <si>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</si>
  <si>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</si>
  <si>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</si>
  <si>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</si>
  <si>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</si>
  <si>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</si>
  <si>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</si>
  <si>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</si>
  <si>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</si>
  <si>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</si>
  <si>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</si>
  <si>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</si>
  <si>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</si>
  <si>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</si>
  <si>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</si>
  <si>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</si>
  <si>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</si>
  <si>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</si>
  <si>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</si>
  <si>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</si>
  <si>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</si>
  <si>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</si>
  <si>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</si>
  <si>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</si>
  <si>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</si>
  <si>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</si>
  <si>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</si>
  <si>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</si>
  <si>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</si>
  <si>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DOC_NAME</t>
  </si>
  <si>
    <t>DOC_FUEL</t>
  </si>
  <si>
    <t>DOC_CREW</t>
  </si>
  <si>
    <t>DOC_INSURANCE</t>
  </si>
  <si>
    <t>DOC_DEPRECIATION</t>
  </si>
  <si>
    <t>DOC_M_AF_L</t>
  </si>
  <si>
    <t>DOC_M_AF_M</t>
  </si>
  <si>
    <t>DOC_M_TJ_L</t>
  </si>
  <si>
    <t>DOC_M_TJ_M</t>
  </si>
  <si>
    <t>DOC_M_RJ_L</t>
  </si>
  <si>
    <t>DOC_M_RJ_M</t>
  </si>
  <si>
    <t>DOC_MAINTENANCE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</si>
  <si>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</si>
  <si>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</si>
  <si>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</si>
  <si>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</si>
  <si>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</si>
  <si>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</si>
  <si>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</si>
  <si>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</si>
  <si>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</si>
  <si>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DOC_FUEL</t>
  </si>
  <si>
    <t>DOC_CREW</t>
  </si>
  <si>
    <t>DOC_INSURANCE</t>
  </si>
  <si>
    <t>DOC_DEPRECIATION</t>
  </si>
  <si>
    <t>DOC_MAINTENANCE</t>
  </si>
  <si>
    <t>TOTAL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</si>
  <si>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</si>
  <si>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</si>
  <si>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</si>
  <si>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</si>
  <si>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</si>
  <si>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</si>
  <si>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</si>
  <si>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</si>
  <si>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</si>
  <si>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</si>
  <si>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</si>
  <si>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</si>
  <si>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</si>
  <si>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</si>
  <si>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</si>
  <si>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</si>
  <si>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</si>
  <si>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</si>
  <si>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</si>
  <si>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</si>
  <si>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</si>
  <si>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</si>
  <si>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</si>
  <si>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</si>
  <si>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</si>
  <si>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</si>
  <si>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</si>
  <si>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</si>
  <si>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</si>
  <si>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</si>
  <si>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RDTE_COSTS</t>
  </si>
  <si>
    <t>Vehicle no-engine Cost</t>
  </si>
  <si>
    <t>Low speed Engine Cost</t>
  </si>
  <si>
    <t>High speed Engine Cost</t>
  </si>
  <si>
    <t>Combined Cycle Engine Cost</t>
  </si>
  <si>
    <t>STRATOFLY MR5 - overall RDTE Costs - (TRL 1 TO 9)</t>
  </si>
  <si>
    <t>STRATOFLY MR5 - overall RDTE Costs - (TRL 4 TO 9)</t>
  </si>
  <si>
    <t>MYr</t>
  </si>
  <si>
    <t>Milion_EUROs_2022</t>
  </si>
  <si>
    <t>RDTE_COSTS_Percentages</t>
  </si>
  <si>
    <t xml:space="preserve">Vehicle no-engine </t>
  </si>
  <si>
    <t>ATR Engine Cost</t>
  </si>
  <si>
    <t>DMR Engine Cost</t>
  </si>
  <si>
    <t>STRATOFLY MR5 -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</si>
  <si>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</si>
  <si>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</si>
  <si>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</si>
  <si>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</si>
  <si>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</si>
  <si>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</si>
  <si>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MR5 -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</si>
  <si>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</si>
  <si>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</si>
  <si>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</si>
  <si>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</si>
  <si>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</si>
  <si>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</si>
  <si>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</si>
  <si>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</si>
  <si>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</si>
  <si>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</si>
  <si>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</si>
  <si>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</si>
  <si>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</si>
  <si>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</si>
  <si>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</si>
  <si>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</si>
  <si>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</si>
  <si>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</si>
  <si>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</si>
  <si>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</si>
  <si>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</si>
  <si>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</si>
  <si>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</si>
  <si>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</si>
  <si>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</si>
  <si>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</si>
  <si>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</si>
  <si>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</si>
  <si>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</si>
  <si>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</si>
  <si>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MR5 -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</si>
  <si>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</si>
  <si>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</si>
  <si>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</si>
  <si>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</si>
  <si>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</si>
  <si>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</si>
  <si>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</si>
  <si>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MR5 -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</si>
  <si>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</si>
  <si>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</si>
  <si>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</si>
  <si>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</si>
  <si>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</si>
  <si>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</si>
  <si>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</si>
  <si>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</si>
  <si>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</si>
  <si>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</si>
  <si>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</si>
  <si>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</si>
  <si>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</si>
  <si>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</si>
  <si>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</si>
  <si>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</si>
  <si>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</si>
  <si>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</si>
  <si>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</si>
  <si>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</si>
  <si>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</si>
  <si>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</si>
  <si>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</si>
  <si>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</si>
  <si>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</si>
  <si>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</si>
  <si>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</si>
  <si>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</si>
  <si>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</si>
  <si>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</si>
  <si>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</si>
  <si>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</si>
  <si>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</si>
  <si>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</si>
  <si>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</si>
  <si>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</si>
  <si>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</si>
  <si>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</si>
  <si>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</si>
  <si>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</si>
  <si>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</si>
  <si>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</si>
  <si>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</si>
  <si>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</si>
  <si>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</si>
  <si>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</si>
  <si>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</si>
  <si>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</si>
  <si>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</si>
  <si>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</si>
  <si>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</si>
  <si>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</si>
  <si>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</si>
  <si>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</si>
  <si>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</si>
  <si>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</si>
  <si>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</si>
  <si>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</si>
  <si>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</si>
  <si>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</si>
  <si>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</si>
  <si>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</si>
  <si>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</si>
  <si>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 FUEL</t>
  </si>
  <si>
    <t>DOC CREW</t>
  </si>
  <si>
    <t>DOC INSURANCE</t>
  </si>
  <si>
    <t>DOC DEPRECIATION</t>
  </si>
  <si>
    <t>DOC M_AF_L</t>
  </si>
  <si>
    <t>DOC M_AF_M</t>
  </si>
  <si>
    <t>DOC M_TJ_L</t>
  </si>
  <si>
    <t>DOC M_TJ_M</t>
  </si>
  <si>
    <t>DOC M_RJ_L</t>
  </si>
  <si>
    <t>DOC M_RJ_M</t>
  </si>
  <si>
    <t>DOC 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</si>
  <si>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</si>
  <si>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</si>
  <si>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</si>
  <si>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</si>
  <si>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</si>
  <si>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</si>
  <si>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</si>
  <si>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</si>
  <si>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</si>
  <si>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 FUEL</t>
  </si>
  <si>
    <t>DOC CREW</t>
  </si>
  <si>
    <t>DOC INSURANCE</t>
  </si>
  <si>
    <t>DOC DEPRECIATION</t>
  </si>
  <si>
    <t>DOC MAINTENANCE</t>
  </si>
  <si>
    <t>TOTAL DIRECT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</si>
  <si>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</si>
  <si>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</si>
  <si>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</si>
  <si>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</si>
  <si>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</si>
  <si>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</si>
  <si>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</si>
  <si>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</si>
  <si>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</si>
  <si>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</si>
  <si>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</si>
  <si>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</si>
  <si>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</si>
  <si>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</si>
  <si>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</si>
  <si>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</si>
  <si>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</si>
  <si>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</si>
  <si>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</si>
  <si>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</si>
  <si>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</si>
  <si>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</si>
  <si>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</si>
  <si>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</si>
  <si>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</si>
  <si>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</si>
  <si>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</si>
  <si>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</si>
  <si>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</si>
  <si>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</si>
  <si>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DOC_NAME</t>
  </si>
  <si>
    <t>DOC FUEL</t>
  </si>
  <si>
    <t>DOC CREW</t>
  </si>
  <si>
    <t>DOC INSURANCE</t>
  </si>
  <si>
    <t>DOC DEPRECIATION</t>
  </si>
  <si>
    <t>DOC M_AF_L</t>
  </si>
  <si>
    <t>DOC M_AF_M</t>
  </si>
  <si>
    <t>DOC M_TJ_L</t>
  </si>
  <si>
    <t>DOC M_TJ_M</t>
  </si>
  <si>
    <t>DOC M_RJ_L</t>
  </si>
  <si>
    <t>DOC M_RJ_M</t>
  </si>
  <si>
    <t>DOC 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</si>
  <si>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</si>
  <si>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</si>
  <si>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</si>
  <si>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</si>
  <si>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</si>
  <si>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</si>
  <si>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</si>
  <si>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</si>
  <si>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</si>
  <si>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 FUEL</t>
  </si>
  <si>
    <t>DOC CREW</t>
  </si>
  <si>
    <t>DOC INSURANCE</t>
  </si>
  <si>
    <t>DOC DEPRECIATION</t>
  </si>
  <si>
    <t>DOC MAINTENANCE</t>
  </si>
  <si>
    <t>TOTAL DIRECT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</si>
  <si>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</si>
  <si>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</si>
  <si>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</si>
  <si>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</si>
  <si>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</si>
  <si>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</si>
  <si>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</si>
  <si>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</si>
  <si>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</si>
  <si>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</si>
  <si>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</si>
  <si>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</si>
  <si>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</si>
  <si>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</si>
  <si>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</si>
  <si>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</si>
  <si>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</si>
  <si>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</si>
  <si>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</si>
  <si>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</si>
  <si>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</si>
  <si>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</si>
  <si>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</si>
  <si>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</si>
  <si>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</si>
  <si>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</si>
  <si>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</si>
  <si>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</si>
  <si>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</si>
  <si>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</si>
  <si>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RDTE_COSTS</t>
  </si>
  <si>
    <t>Vehicle no-engine Cost</t>
  </si>
  <si>
    <t>Low speed Engine Cost</t>
  </si>
  <si>
    <t>High speed Engine Cost</t>
  </si>
  <si>
    <t>Combined Cycle Engine Cost</t>
  </si>
  <si>
    <t>STRATOFLY MR3 - overall RDTE Costs - (TRL 1 TO 9)</t>
  </si>
  <si>
    <t>STRATOFLY MR3 - overall RDTE Costs - (TRL 4 TO 9)</t>
  </si>
  <si>
    <t>MYr</t>
  </si>
  <si>
    <t>Milion_EUROs_2022</t>
  </si>
  <si>
    <t>RDTE_COSTS_Percentages</t>
  </si>
  <si>
    <t xml:space="preserve">Vehicle no-engine </t>
  </si>
  <si>
    <t xml:space="preserve">ATR Engine </t>
  </si>
  <si>
    <t>DMR Engine Cost</t>
  </si>
  <si>
    <t>STRATOFLY MR3 -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</si>
  <si>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</si>
  <si>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</si>
  <si>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</si>
  <si>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</si>
  <si>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</si>
  <si>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</si>
  <si>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MR3 -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</si>
  <si>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</si>
  <si>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</si>
  <si>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</si>
  <si>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</si>
  <si>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</si>
  <si>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</si>
  <si>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</si>
  <si>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</si>
  <si>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</si>
  <si>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</si>
  <si>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</si>
  <si>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</si>
  <si>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</si>
  <si>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</si>
  <si>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</si>
  <si>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</si>
  <si>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</si>
  <si>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</si>
  <si>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</si>
  <si>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</si>
  <si>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</si>
  <si>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</si>
  <si>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</si>
  <si>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</si>
  <si>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</si>
  <si>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</si>
  <si>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</si>
  <si>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</si>
  <si>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</si>
  <si>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</si>
  <si>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MR3 -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</si>
  <si>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</si>
  <si>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</si>
  <si>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</si>
  <si>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</si>
  <si>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</si>
  <si>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</si>
  <si>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</si>
  <si>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MR3 -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</si>
  <si>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</si>
  <si>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</si>
  <si>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</si>
  <si>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</si>
  <si>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</si>
  <si>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</si>
  <si>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</si>
  <si>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</si>
  <si>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</si>
  <si>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</si>
  <si>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</si>
  <si>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</si>
  <si>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</si>
  <si>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</si>
  <si>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</si>
  <si>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</si>
  <si>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</si>
  <si>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</si>
  <si>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</si>
  <si>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</si>
  <si>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</si>
  <si>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</si>
  <si>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</si>
  <si>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</si>
  <si>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</si>
  <si>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</si>
  <si>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</si>
  <si>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</si>
  <si>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</si>
  <si>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</si>
  <si>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</si>
  <si>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</si>
  <si>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</si>
  <si>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</si>
  <si>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</si>
  <si>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</si>
  <si>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</si>
  <si>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</si>
  <si>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</si>
  <si>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</si>
  <si>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</si>
  <si>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</si>
  <si>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</si>
  <si>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</si>
  <si>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</si>
  <si>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</si>
  <si>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</si>
  <si>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</si>
  <si>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</si>
  <si>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</si>
  <si>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</si>
  <si>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</si>
  <si>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</si>
  <si>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</si>
  <si>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</si>
  <si>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</si>
  <si>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</si>
  <si>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</si>
  <si>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</si>
  <si>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</si>
  <si>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</si>
  <si>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</si>
  <si>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</si>
  <si>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DOC_FUEL</t>
  </si>
  <si>
    <t>DOC_CREW</t>
  </si>
  <si>
    <t>DOC_INSURANCE</t>
  </si>
  <si>
    <t>DOC_DEPRECIATION</t>
  </si>
  <si>
    <t>DOC_M_AF_L</t>
  </si>
  <si>
    <t>DOC_M_AF_M</t>
  </si>
  <si>
    <t>DOC_M_TJ_L</t>
  </si>
  <si>
    <t>DOC_M_TJ_M</t>
  </si>
  <si>
    <t>DOC_M_RJ_L</t>
  </si>
  <si>
    <t>DOC_M_RJ_M</t>
  </si>
  <si>
    <t>DOC_MAINTENANCE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</si>
  <si>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</si>
  <si>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</si>
  <si>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</si>
  <si>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</si>
  <si>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</si>
  <si>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</si>
  <si>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</si>
  <si>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</si>
  <si>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</si>
  <si>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DOC_FUEL</t>
  </si>
  <si>
    <t>DOC_CREW</t>
  </si>
  <si>
    <t>DOC_INSURANCE</t>
  </si>
  <si>
    <t>DOC_DEPRECIATION</t>
  </si>
  <si>
    <t>DOC_MAINTENANCE</t>
  </si>
  <si>
    <t>TOTAL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</si>
  <si>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</si>
  <si>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</si>
  <si>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</si>
  <si>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</si>
  <si>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</si>
  <si>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</si>
  <si>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</si>
  <si>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</si>
  <si>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</si>
  <si>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</si>
  <si>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</si>
  <si>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</si>
  <si>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</si>
  <si>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</si>
  <si>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</si>
  <si>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</si>
  <si>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</si>
  <si>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</si>
  <si>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</si>
  <si>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</si>
  <si>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</si>
  <si>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</si>
  <si>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</si>
  <si>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</si>
  <si>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</si>
  <si>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</si>
  <si>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</si>
  <si>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</si>
  <si>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</si>
  <si>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</si>
  <si>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DOC_NAME</t>
  </si>
  <si>
    <t>DOC_FUEL</t>
  </si>
  <si>
    <t>DOC_CREW</t>
  </si>
  <si>
    <t>DOC_INSURANCE</t>
  </si>
  <si>
    <t>DOC_DEPRECIATION</t>
  </si>
  <si>
    <t>DOC_M_AF_L</t>
  </si>
  <si>
    <t>DOC_M_AF_M</t>
  </si>
  <si>
    <t>DOC_M_TJ_L</t>
  </si>
  <si>
    <t>DOC_M_TJ_M</t>
  </si>
  <si>
    <t>DOC_M_RJ_L</t>
  </si>
  <si>
    <t>DOC_M_RJ_M</t>
  </si>
  <si>
    <t>DOC_MAINTENANCE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</si>
  <si>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</si>
  <si>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</si>
  <si>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</si>
  <si>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</si>
  <si>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</si>
  <si>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</si>
  <si>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</si>
  <si>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</si>
  <si>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</si>
  <si>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DOC_FUEL</t>
  </si>
  <si>
    <t>DOC_CREW</t>
  </si>
  <si>
    <t>DOC_INSURANCE</t>
  </si>
  <si>
    <t>DOC_DEPRECIATION</t>
  </si>
  <si>
    <t>DOC_MAINTENANCE</t>
  </si>
  <si>
    <t>TOTAL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</si>
  <si>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</si>
  <si>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</si>
  <si>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</si>
  <si>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</si>
  <si>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</si>
  <si>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</si>
  <si>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</si>
  <si>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</si>
  <si>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</si>
  <si>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</si>
  <si>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</si>
  <si>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</si>
  <si>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</si>
  <si>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</si>
  <si>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</si>
  <si>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</si>
  <si>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</si>
  <si>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</si>
  <si>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</si>
  <si>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</si>
  <si>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</si>
  <si>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</si>
  <si>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</si>
  <si>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</si>
  <si>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</si>
  <si>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</si>
  <si>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</si>
  <si>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</si>
  <si>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</si>
  <si>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</si>
  <si>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RDTE_COSTS</t>
  </si>
  <si>
    <t>Vehicle no-engine Cost</t>
  </si>
  <si>
    <t>Low speed Engine Cost</t>
  </si>
  <si>
    <t>High speed Engine Cost</t>
  </si>
  <si>
    <t>Combined Cycle Engine Cost</t>
  </si>
  <si>
    <t>STRATOFLY MR5 - overall RDTE Costs - (TRL 1 TO 9)</t>
  </si>
  <si>
    <t>STRATOFLY MR5 - overall RDTE Costs - (TRL 4 TO 9)</t>
  </si>
  <si>
    <t>MYr</t>
  </si>
  <si>
    <t>Milion_EUROs_2022</t>
  </si>
  <si>
    <t>RDTE_COSTS_Percentages</t>
  </si>
  <si>
    <t xml:space="preserve">Vehicle no-engine </t>
  </si>
  <si>
    <t>ATR Engine Cost</t>
  </si>
  <si>
    <t>DMR Engine Cost</t>
  </si>
  <si>
    <t>STRATOFLY MR5 -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</si>
  <si>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</si>
  <si>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</si>
  <si>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</si>
  <si>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</si>
  <si>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</si>
  <si>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</si>
  <si>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MR5 -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</si>
  <si>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</si>
  <si>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</si>
  <si>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</si>
  <si>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</si>
  <si>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</si>
  <si>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</si>
  <si>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</si>
  <si>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</si>
  <si>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</si>
  <si>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</si>
  <si>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</si>
  <si>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</si>
  <si>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</si>
  <si>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</si>
  <si>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</si>
  <si>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</si>
  <si>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</si>
  <si>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</si>
  <si>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</si>
  <si>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</si>
  <si>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</si>
  <si>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</si>
  <si>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</si>
  <si>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</si>
  <si>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</si>
  <si>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</si>
  <si>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</si>
  <si>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</si>
  <si>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</si>
  <si>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</si>
  <si>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MR5 -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</si>
  <si>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</si>
  <si>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</si>
  <si>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</si>
  <si>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</si>
  <si>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</si>
  <si>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</si>
  <si>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</si>
  <si>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MR5 -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</si>
  <si>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</si>
  <si>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</si>
  <si>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</si>
  <si>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</si>
  <si>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</si>
  <si>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</si>
  <si>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</si>
  <si>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</si>
  <si>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</si>
  <si>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</si>
  <si>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</si>
  <si>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</si>
  <si>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</si>
  <si>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</si>
  <si>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</si>
  <si>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</si>
  <si>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</si>
  <si>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</si>
  <si>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</si>
  <si>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</si>
  <si>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</si>
  <si>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</si>
  <si>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</si>
  <si>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</si>
  <si>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</si>
  <si>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</si>
  <si>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</si>
  <si>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</si>
  <si>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</si>
  <si>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</si>
  <si>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</si>
  <si>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</si>
  <si>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</si>
  <si>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</si>
  <si>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</si>
  <si>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</si>
  <si>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</si>
  <si>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</si>
  <si>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</si>
  <si>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</si>
  <si>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</si>
  <si>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</si>
  <si>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</si>
  <si>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</si>
  <si>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</si>
  <si>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</si>
  <si>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</si>
  <si>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</si>
  <si>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</si>
  <si>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</si>
  <si>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</si>
  <si>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</si>
  <si>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</si>
  <si>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</si>
  <si>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</si>
  <si>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</si>
  <si>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</si>
  <si>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</si>
  <si>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</si>
  <si>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</si>
  <si>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</si>
  <si>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</si>
  <si>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</si>
  <si>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 FUEL</t>
  </si>
  <si>
    <t>DOC CREW</t>
  </si>
  <si>
    <t>DOC INSURANCE</t>
  </si>
  <si>
    <t>DOC DEPRECIATION</t>
  </si>
  <si>
    <t>DOC M_AF_L</t>
  </si>
  <si>
    <t>DOC M_AF_M</t>
  </si>
  <si>
    <t>DOC M_TJ_L</t>
  </si>
  <si>
    <t>DOC M_TJ_M</t>
  </si>
  <si>
    <t>DOC M_RJ_L</t>
  </si>
  <si>
    <t>DOC M_RJ_M</t>
  </si>
  <si>
    <t>DOC 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</si>
  <si>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</si>
  <si>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</si>
  <si>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</si>
  <si>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</si>
  <si>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</si>
  <si>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</si>
  <si>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</si>
  <si>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</si>
  <si>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</si>
  <si>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 FUEL</t>
  </si>
  <si>
    <t>DOC CREW</t>
  </si>
  <si>
    <t>DOC INSURANCE</t>
  </si>
  <si>
    <t>DOC DEPRECIATION</t>
  </si>
  <si>
    <t>DOC MAINTENANCE</t>
  </si>
  <si>
    <t>TOTAL DIRECT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</si>
  <si>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</si>
  <si>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</si>
  <si>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</si>
  <si>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</si>
  <si>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</si>
  <si>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</si>
  <si>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</si>
  <si>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</si>
  <si>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</si>
  <si>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</si>
  <si>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</si>
  <si>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</si>
  <si>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</si>
  <si>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</si>
  <si>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</si>
  <si>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</si>
  <si>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</si>
  <si>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</si>
  <si>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</si>
  <si>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</si>
  <si>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</si>
  <si>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</si>
  <si>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</si>
  <si>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</si>
  <si>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</si>
  <si>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</si>
  <si>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</si>
  <si>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</si>
  <si>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</si>
  <si>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</si>
  <si>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DOC_NAME</t>
  </si>
  <si>
    <t>DOC FUEL</t>
  </si>
  <si>
    <t>DOC CREW</t>
  </si>
  <si>
    <t>DOC INSURANCE</t>
  </si>
  <si>
    <t>DOC DEPRECIATION</t>
  </si>
  <si>
    <t>DOC M_AF_L</t>
  </si>
  <si>
    <t>DOC M_AF_M</t>
  </si>
  <si>
    <t>DOC M_TJ_L</t>
  </si>
  <si>
    <t>DOC M_TJ_M</t>
  </si>
  <si>
    <t>DOC M_RJ_L</t>
  </si>
  <si>
    <t>DOC M_RJ_M</t>
  </si>
  <si>
    <t>DOC 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</si>
  <si>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</si>
  <si>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</si>
  <si>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</si>
  <si>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</si>
  <si>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</si>
  <si>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</si>
  <si>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</si>
  <si>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</si>
  <si>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</si>
  <si>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 FUEL</t>
  </si>
  <si>
    <t>DOC CREW</t>
  </si>
  <si>
    <t>DOC INSURANCE</t>
  </si>
  <si>
    <t>DOC DEPRECIATION</t>
  </si>
  <si>
    <t>DOC MAINTENANCE</t>
  </si>
  <si>
    <t>TOTAL DIRECT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</si>
  <si>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</si>
  <si>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</si>
  <si>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</si>
  <si>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</si>
  <si>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</si>
  <si>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</si>
  <si>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</si>
  <si>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</si>
  <si>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</si>
  <si>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</si>
  <si>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</si>
  <si>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</si>
  <si>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</si>
  <si>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</si>
  <si>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</si>
  <si>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</si>
  <si>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</si>
  <si>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</si>
  <si>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</si>
  <si>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</si>
  <si>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</si>
  <si>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</si>
  <si>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</si>
  <si>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</si>
  <si>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</si>
  <si>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</si>
  <si>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</si>
  <si>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</si>
  <si>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</si>
  <si>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</si>
  <si>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RDTE_COSTS</t>
  </si>
  <si>
    <t>Vehicle no-engine Cost</t>
  </si>
  <si>
    <t>Low speed Engine Cost</t>
  </si>
  <si>
    <t>High speed Engine Cost</t>
  </si>
  <si>
    <t>Combined Cycle Engine Cost</t>
  </si>
  <si>
    <t>STRATOFLY MR3 - overall RDTE Costs - (TRL 1 TO 9)</t>
  </si>
  <si>
    <t>STRATOFLY MR3 - overall RDTE Costs - (TRL 4 TO 9)</t>
  </si>
  <si>
    <t>MYr</t>
  </si>
  <si>
    <t>Milion_EUROs_2022</t>
  </si>
  <si>
    <t>RDTE_COSTS_Percentages</t>
  </si>
  <si>
    <t xml:space="preserve">Vehicle no-engine </t>
  </si>
  <si>
    <t xml:space="preserve">ATR Engine </t>
  </si>
  <si>
    <t>DMR Engine Cost</t>
  </si>
  <si>
    <t>STRATOFLY MR3 -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</si>
  <si>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</si>
  <si>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</si>
  <si>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</si>
  <si>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</si>
  <si>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</si>
  <si>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</si>
  <si>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MR3 -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</si>
  <si>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</si>
  <si>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</si>
  <si>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</si>
  <si>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</si>
  <si>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</si>
  <si>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</si>
  <si>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</si>
  <si>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</si>
  <si>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</si>
  <si>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</si>
  <si>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</si>
  <si>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</si>
  <si>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</si>
  <si>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</si>
  <si>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</si>
  <si>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</si>
  <si>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</si>
  <si>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</si>
  <si>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</si>
  <si>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</si>
  <si>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</si>
  <si>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</si>
  <si>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</si>
  <si>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</si>
  <si>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</si>
  <si>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</si>
  <si>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</si>
  <si>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</si>
  <si>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</si>
  <si>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</si>
  <si>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MR3 -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</si>
  <si>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</si>
  <si>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</si>
  <si>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</si>
  <si>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</si>
  <si>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</si>
  <si>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</si>
  <si>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</si>
  <si>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MR3 -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</si>
  <si>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</si>
  <si>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</si>
  <si>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</si>
  <si>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</si>
  <si>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</si>
  <si>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</si>
  <si>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</si>
  <si>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</si>
  <si>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</si>
  <si>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</si>
  <si>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</si>
  <si>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</si>
  <si>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</si>
  <si>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</si>
  <si>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</si>
  <si>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</si>
  <si>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</si>
  <si>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</si>
  <si>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</si>
  <si>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</si>
  <si>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</si>
  <si>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</si>
  <si>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</si>
  <si>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</si>
  <si>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</si>
  <si>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</si>
  <si>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</si>
  <si>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</si>
  <si>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</si>
  <si>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</si>
  <si>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</si>
  <si>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</si>
  <si>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</si>
  <si>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</si>
  <si>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</si>
  <si>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</si>
  <si>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</si>
  <si>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</si>
  <si>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</si>
  <si>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</si>
  <si>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</si>
  <si>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</si>
  <si>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</si>
  <si>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</si>
  <si>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</si>
  <si>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</si>
  <si>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</si>
  <si>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</si>
  <si>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</si>
  <si>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</si>
  <si>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</si>
  <si>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</si>
  <si>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</si>
  <si>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</si>
  <si>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</si>
  <si>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</si>
  <si>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</si>
  <si>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</si>
  <si>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</si>
  <si>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</si>
  <si>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</si>
  <si>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</si>
  <si>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</si>
  <si>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DOC_FUEL</t>
  </si>
  <si>
    <t>DOC_CREW</t>
  </si>
  <si>
    <t>DOC_INSURANCE</t>
  </si>
  <si>
    <t>DOC_DEPRECIATION</t>
  </si>
  <si>
    <t>DOC_M_AF_L</t>
  </si>
  <si>
    <t>DOC_M_AF_M</t>
  </si>
  <si>
    <t>DOC_M_TJ_L</t>
  </si>
  <si>
    <t>DOC_M_TJ_M</t>
  </si>
  <si>
    <t>DOC_M_RJ_L</t>
  </si>
  <si>
    <t>DOC_M_RJ_M</t>
  </si>
  <si>
    <t>DOC_MAINTENANCE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</si>
  <si>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</si>
  <si>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</si>
  <si>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</si>
  <si>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</si>
  <si>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</si>
  <si>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</si>
  <si>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</si>
  <si>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</si>
  <si>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</si>
  <si>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DOC_FUEL</t>
  </si>
  <si>
    <t>DOC_CREW</t>
  </si>
  <si>
    <t>DOC_INSURANCE</t>
  </si>
  <si>
    <t>DOC_DEPRECIATION</t>
  </si>
  <si>
    <t>DOC_MAINTENANCE</t>
  </si>
  <si>
    <t>TOTAL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</si>
  <si>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</si>
  <si>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</si>
  <si>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</si>
  <si>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</si>
  <si>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</si>
  <si>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</si>
  <si>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</si>
  <si>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</si>
  <si>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</si>
  <si>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</si>
  <si>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</si>
  <si>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</si>
  <si>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</si>
  <si>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</si>
  <si>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</si>
  <si>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</si>
  <si>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</si>
  <si>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</si>
  <si>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</si>
  <si>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</si>
  <si>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</si>
  <si>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</si>
  <si>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</si>
  <si>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</si>
  <si>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</si>
  <si>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</si>
  <si>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</si>
  <si>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</si>
  <si>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</si>
  <si>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</si>
  <si>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RDTE_COSTS</t>
  </si>
  <si>
    <t>Vehicle no-engine Cost</t>
  </si>
  <si>
    <t>Low speed Engine Cost</t>
  </si>
  <si>
    <t>High speed Engine Cost</t>
  </si>
  <si>
    <t>Combined Cycle Engine Cost</t>
  </si>
  <si>
    <t>STRATOFLY MR5 - overall RDTE Costs - (TRL 1 TO 9)</t>
  </si>
  <si>
    <t>STRATOFLY MR5 - overall RDTE Costs - (TRL 4 TO 9)</t>
  </si>
  <si>
    <t>MYr</t>
  </si>
  <si>
    <t>Milion_EUROs_2022</t>
  </si>
  <si>
    <t>RDTE_COSTS_Percentages</t>
  </si>
  <si>
    <t xml:space="preserve">Vehicle no-engine </t>
  </si>
  <si>
    <t>ATR Engine Cost</t>
  </si>
  <si>
    <t>DMR Engine Cost</t>
  </si>
  <si>
    <t>STRATOFLY MR5 -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</si>
  <si>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</si>
  <si>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</si>
  <si>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</si>
  <si>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</si>
  <si>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</si>
  <si>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</si>
  <si>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MR5 -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</si>
  <si>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</si>
  <si>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</si>
  <si>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</si>
  <si>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</si>
  <si>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</si>
  <si>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</si>
  <si>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</si>
  <si>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</si>
  <si>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</si>
  <si>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</si>
  <si>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</si>
  <si>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</si>
  <si>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</si>
  <si>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</si>
  <si>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</si>
  <si>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</si>
  <si>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</si>
  <si>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</si>
  <si>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</si>
  <si>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</si>
  <si>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</si>
  <si>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</si>
  <si>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</si>
  <si>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</si>
  <si>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</si>
  <si>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</si>
  <si>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</si>
  <si>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</si>
  <si>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</si>
  <si>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</si>
  <si>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MR5 -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</si>
  <si>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</si>
  <si>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</si>
  <si>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</si>
  <si>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</si>
  <si>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</si>
  <si>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</si>
  <si>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</si>
  <si>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MR5 -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</si>
  <si>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</si>
  <si>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</si>
  <si>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</si>
  <si>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</si>
  <si>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</si>
  <si>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</si>
  <si>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</si>
  <si>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</si>
  <si>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</si>
  <si>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</si>
  <si>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</si>
  <si>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</si>
  <si>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</si>
  <si>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</si>
  <si>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</si>
  <si>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</si>
  <si>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</si>
  <si>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</si>
  <si>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</si>
  <si>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</si>
  <si>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</si>
  <si>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</si>
  <si>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</si>
  <si>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</si>
  <si>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</si>
  <si>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</si>
  <si>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</si>
  <si>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</si>
  <si>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</si>
  <si>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</si>
  <si>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</si>
  <si>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</si>
  <si>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</si>
  <si>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</si>
  <si>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</si>
  <si>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</si>
  <si>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</si>
  <si>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</si>
  <si>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</si>
  <si>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</si>
  <si>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</si>
  <si>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</si>
  <si>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</si>
  <si>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</si>
  <si>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</si>
  <si>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</si>
  <si>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</si>
  <si>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</si>
  <si>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</si>
  <si>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</si>
  <si>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</si>
  <si>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</si>
  <si>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</si>
  <si>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</si>
  <si>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</si>
  <si>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</si>
  <si>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</si>
  <si>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</si>
  <si>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</si>
  <si>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</si>
  <si>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</si>
  <si>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</si>
  <si>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</si>
  <si>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 FUEL</t>
  </si>
  <si>
    <t>DOC CREW</t>
  </si>
  <si>
    <t>DOC INSURANCE</t>
  </si>
  <si>
    <t>DOC DEPRECIATION</t>
  </si>
  <si>
    <t>DOC M_AF_L</t>
  </si>
  <si>
    <t>DOC M_AF_M</t>
  </si>
  <si>
    <t>DOC M_TJ_L</t>
  </si>
  <si>
    <t>DOC M_TJ_M</t>
  </si>
  <si>
    <t>DOC M_RJ_L</t>
  </si>
  <si>
    <t>DOC M_RJ_M</t>
  </si>
  <si>
    <t>DOC 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</si>
  <si>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</si>
  <si>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</si>
  <si>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</si>
  <si>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</si>
  <si>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</si>
  <si>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</si>
  <si>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</si>
  <si>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</si>
  <si>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</si>
  <si>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 FUEL</t>
  </si>
  <si>
    <t>DOC CREW</t>
  </si>
  <si>
    <t>DOC INSURANCE</t>
  </si>
  <si>
    <t>DOC DEPRECIATION</t>
  </si>
  <si>
    <t>DOC MAINTENANCE</t>
  </si>
  <si>
    <t>TOTAL DIRECT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</si>
  <si>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</si>
  <si>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</si>
  <si>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</si>
  <si>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</si>
  <si>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</si>
  <si>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</si>
  <si>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</si>
  <si>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</si>
  <si>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</si>
  <si>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</si>
  <si>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</si>
  <si>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</si>
  <si>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</si>
  <si>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</si>
  <si>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</si>
  <si>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</si>
  <si>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</si>
  <si>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</si>
  <si>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</si>
  <si>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</si>
  <si>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</si>
  <si>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</si>
  <si>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</si>
  <si>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</si>
  <si>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</si>
  <si>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</si>
  <si>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</si>
  <si>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</si>
  <si>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</si>
  <si>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</si>
  <si>
    <t>RDTE_COSTS</t>
  </si>
  <si>
    <t>Vehicle no-engine Cost</t>
  </si>
  <si>
    <t>Low speed Engine Cost</t>
  </si>
  <si>
    <t>High speed Engine Cost</t>
  </si>
  <si>
    <t>Combined Cycle Engine Cost</t>
  </si>
  <si>
    <t>STRATOFLY MR3 - overall RDTE Costs - (TRL 1 TO 9)</t>
  </si>
  <si>
    <t>STRATOFLY MR3 - overall RDTE Costs - (TRL 4 TO 9)</t>
  </si>
  <si>
    <t>MYr</t>
  </si>
  <si>
    <t>Milion_EUROs_2022</t>
  </si>
  <si>
    <t>RDTE_COSTS_Percentages</t>
  </si>
  <si>
    <t xml:space="preserve">Vehicle no-engine </t>
  </si>
  <si>
    <t xml:space="preserve">ATR Engine </t>
  </si>
  <si>
    <t>DMR Engine Cost</t>
  </si>
  <si>
    <t>STRATOFLY MR3 - overall RDTE Costs - No ADD Factors</t>
  </si>
  <si>
    <t>Milion_EUROs_2022</t>
  </si>
  <si>
    <t>Percentage</t>
  </si>
  <si>
    <t>RDTE_MEAN_COSTS</t>
  </si>
  <si>
    <t>Vehile no-engine RDTE Mean Cost</t>
  </si>
  <si>
    <t>ATR Engine RDTE Mean Cost</t>
  </si>
  <si>
    <t>DMR Engine RDTE Mean Cost</t>
  </si>
  <si>
    <t>STRATOFLY MR3 - overall RDTE Mean Costs - TRL 4-9</t>
  </si>
  <si>
    <t>Milion_EUROs_2022_Mean_Costs</t>
  </si>
  <si>
    <t>RDTE_Subsystem_COSTS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</si>
  <si>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</si>
  <si>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</si>
  <si>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</si>
  <si>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</si>
  <si>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</si>
  <si>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</si>
  <si>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RDTE_Other_Subsystem_COSTS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</si>
  <si>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</si>
  <si>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</si>
  <si>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</si>
  <si>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</si>
  <si>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</si>
  <si>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</si>
  <si>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</si>
  <si>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</si>
  <si>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</si>
  <si>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</si>
  <si>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</si>
  <si>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</si>
  <si>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</si>
  <si>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</si>
  <si>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</si>
  <si>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</si>
  <si>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PROD_COSTS</t>
  </si>
  <si>
    <t>Vehicle no-engine Cost</t>
  </si>
  <si>
    <t>Low speed Engine Cost</t>
  </si>
  <si>
    <t>High speed Engine Cost</t>
  </si>
  <si>
    <t>Combined Cycle Engine Cost</t>
  </si>
  <si>
    <t>STRATOFLY MR3 - overall PROD Costs - TFU</t>
  </si>
  <si>
    <t>MYr</t>
  </si>
  <si>
    <t>Milion_EUROs_2022</t>
  </si>
  <si>
    <t>PROD_COSTS_Percentages</t>
  </si>
  <si>
    <t xml:space="preserve">Vehicle no-engine </t>
  </si>
  <si>
    <t xml:space="preserve">Single ATR Engine </t>
  </si>
  <si>
    <t xml:space="preserve">ATR Engines </t>
  </si>
  <si>
    <t>DMR Engine Cost</t>
  </si>
  <si>
    <t>STRATOFLY MR3 - overall PROD Costs - NO ADD FACTORS</t>
  </si>
  <si>
    <t>Milion_EUROs_2022</t>
  </si>
  <si>
    <t>Percentage</t>
  </si>
  <si>
    <t>AIRCRAFT_BUILD</t>
  </si>
  <si>
    <t>TFU</t>
  </si>
  <si>
    <t>2° Unit</t>
  </si>
  <si>
    <t>3° Unit</t>
  </si>
  <si>
    <t>5° Unit</t>
  </si>
  <si>
    <t>10° Unit</t>
  </si>
  <si>
    <t>25° Unit</t>
  </si>
  <si>
    <t>50° Unit</t>
  </si>
  <si>
    <t>100° Unit</t>
  </si>
  <si>
    <t>Mean Cost of 100 Units</t>
  </si>
  <si>
    <t>Vehicle_no_engine_M_EURO</t>
  </si>
  <si>
    <t>ATR_Engine_M_EURO</t>
  </si>
  <si>
    <t>DMR_Engine_M_EURO</t>
  </si>
  <si>
    <t>STRATOFLY_MR5_overall_PROD_Costs</t>
  </si>
  <si>
    <t>PROD_Subsystem_COSTS</t>
  </si>
  <si>
    <t xml:space="preserve">Propellant/Fuel Subsystem </t>
  </si>
  <si>
    <t>Thermal Protection Subsystem (TPS)</t>
  </si>
  <si>
    <t>Thermal &amp; Energy Management Subsystem (TEMS)</t>
  </si>
  <si>
    <t>MYr</t>
  </si>
  <si>
    <t>Milion_EUROs_2022</t>
  </si>
  <si>
    <t>Percentage</t>
  </si>
  <si>
    <t>PROD_Other_Subsystem_COSTS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</si>
  <si>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</si>
  <si>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</si>
  <si>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</si>
  <si>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</si>
  <si>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</si>
  <si>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</si>
  <si>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</si>
  <si>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</si>
  <si>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</si>
  <si>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</si>
  <si>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</si>
  <si>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</si>
  <si>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</si>
  <si>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Percentage</t>
  </si>
  <si>
    <t>MYr</t>
  </si>
  <si>
    <t>Milion_EUROs_2022</t>
  </si>
  <si>
    <t>Subsystem_COSTS</t>
  </si>
  <si>
    <t xml:space="preserve">Propellant/Fuel Subsystem </t>
  </si>
  <si>
    <t>Thermal Protection Subsystem (TPS)</t>
  </si>
  <si>
    <t>Thermal &amp; Energy Management Subsystem (TEMS)</t>
  </si>
  <si>
    <t>Integration</t>
  </si>
  <si>
    <t>Structure</t>
  </si>
  <si>
    <t>Landing Gear</t>
  </si>
  <si>
    <t>Environmental Control Subsystem (ECS)</t>
  </si>
  <si>
    <t>Ice_Protection_Subsystem (IPS)</t>
  </si>
  <si>
    <t>Fire Protection Subsystem (FPS)</t>
  </si>
  <si>
    <t>Flight Control Subsystem (FCS)</t>
  </si>
  <si>
    <t>Avionic Subsystem</t>
  </si>
  <si>
    <t>Electrical Power Subsystem (EPS)</t>
  </si>
  <si>
    <t>Water Subsystem</t>
  </si>
  <si>
    <t>Oxygen Subsystem</t>
  </si>
  <si>
    <t>Lights Subsystem</t>
  </si>
  <si>
    <t>Furnishing</t>
  </si>
  <si>
    <t>Vehicle no-engine</t>
  </si>
  <si>
    <t>RDTE_Percentage</t>
  </si>
  <si>
    <t>RDTE_Milion_EUROs_2022</t>
  </si>
  <si>
    <t>PROD_Percentage</t>
  </si>
  <si>
    <t>PROD_Milion_EUROs_2022</t>
  </si>
  <si>
    <t>DOC_NAME</t>
  </si>
  <si>
    <t>DOC_FUEL</t>
  </si>
  <si>
    <t>DOC_CREW</t>
  </si>
  <si>
    <t>DOC_INSURANCE</t>
  </si>
  <si>
    <t>DOC_DEPRECIATION</t>
  </si>
  <si>
    <t>DOC_M_AF_L</t>
  </si>
  <si>
    <t>DOC_M_AF_M</t>
  </si>
  <si>
    <t>DOC_M_TJ_L</t>
  </si>
  <si>
    <t>DOC_M_TJ_M</t>
  </si>
  <si>
    <t>DOC_M_RJ_L</t>
  </si>
  <si>
    <t>DOC_M_RJ_M</t>
  </si>
  <si>
    <t>DOC_MAINTENANCE</t>
  </si>
  <si>
    <t>DOC_PERCENTAGES</t>
  </si>
  <si>
    <t>DOLLARS_PER_TONMILES</t>
  </si>
  <si>
    <t>EUROS_PER_FLIGHT</t>
  </si>
  <si>
    <t>EUROS_PER_BLOCK_HOUR</t>
  </si>
  <si>
    <t>EUROS_PER_FLIGHT_PER_PAX_LF75</t>
  </si>
  <si>
    <t>EUROS_PER_FLIGHT_PER_KM_PAX_LF75</t>
  </si>
  <si>
    <t>EUROS_PER_FLIGHT_PER_PAX_LF100</t>
  </si>
  <si>
    <t>EUROS_PER_FLIGHT_PER_KM_PAX_LF100</t>
  </si>
  <si>
    <t>DOC_NAME_FIVE</t>
  </si>
  <si>
    <t>DOC_FUEL</t>
  </si>
  <si>
    <t>DOC_CREW</t>
  </si>
  <si>
    <t>DOC_INSURANCE</t>
  </si>
  <si>
    <t>DOC_DEPRECIATION</t>
  </si>
  <si>
    <t>DOC_MAINTENANCE</t>
  </si>
  <si>
    <t>TOTAL OPERATING COST</t>
  </si>
  <si>
    <t>DOC_PERCENTAGES_FIVE</t>
  </si>
  <si>
    <t>DOLLARS_PER_TONMILES_FIVE</t>
  </si>
  <si>
    <t>EUROS_PER_FLIGHT_FIVE</t>
  </si>
  <si>
    <t>EUROS_PER_BLOCK_HOUR_FIVE</t>
  </si>
  <si>
    <t>EUROS_PER_FLIGHT_FIVE_PER_PAX_LF75</t>
  </si>
  <si>
    <t>EUROS_PER_FLIGHT_FIVE_PER_KM_PAX_LF75</t>
  </si>
  <si>
    <t>EUROS_PER_FLIGHT_FIVE_PER_PAX_LF100</t>
  </si>
  <si>
    <t>EUROS_PER_FLIGHT_FIVE_PER_KM_PAX_LF100</t>
  </si>
  <si>
    <t>IOC_NAME</t>
  </si>
  <si>
    <t>General and Administrative</t>
  </si>
  <si>
    <t>Reservation Ticketing Sales and Promotion</t>
  </si>
  <si>
    <t>Station and Ground</t>
  </si>
  <si>
    <t>Airport Charges and Air Navigation Charges</t>
  </si>
  <si>
    <t>Passenger Service and Cabin Attendants</t>
  </si>
  <si>
    <t>Aircraft Servicing Costs</t>
  </si>
  <si>
    <t>Traffic Servicing Costs</t>
  </si>
  <si>
    <t>Total Indirect Operating Costs</t>
  </si>
  <si>
    <t>IOC_PERCENTAGES</t>
  </si>
  <si>
    <t>EUROS_PER_FLIGHT</t>
  </si>
  <si>
    <t>EUROS_PER_BLOCK_HOUR</t>
  </si>
  <si>
    <t>EUROS_PER_FLIGHT_PER_PAX</t>
  </si>
  <si>
    <t>TOC_NAME</t>
  </si>
  <si>
    <t>DIRECT OPERATING COST</t>
  </si>
  <si>
    <t>INDIRECT OPERATING COST</t>
  </si>
  <si>
    <t>TOTAL OPERATING COST</t>
  </si>
  <si>
    <t>TOC_PERCENTAGES</t>
  </si>
  <si>
    <t>EUROS_PER_FLIGHT</t>
  </si>
  <si>
    <t>EUROS_PER_BLOCK_HOUR</t>
  </si>
  <si>
    <t>EUROS_PER_FLIGHT_PER_PAX</t>
  </si>
  <si>
    <t>EUROS_PER_KM_PER_PAX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</si>
</sst>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4" x14ac:knownFonts="1">
    <font>
      <sz val="11"/>
      <name val="Calibri"/>
    </font>
    <font>
      <sz val="12"/>
      <name val="Times New Roman"/>
      <family val="1"/>
    </font>
    <font>
      <b/>
      <sz val="18"/>
      <name val="Times New Roman"/>
      <family val="1"/>
    </font>
    <font>
      <sz val="11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theme="8" tint="0.79995117038484"/>
        <bgColor indexed="64"/>
      </patternFill>
    </fill>
    <fill>
      <patternFill patternType="solid">
        <fgColor theme="5" tint="0.59996337778863"/>
        <bgColor indexed="64"/>
      </patternFill>
    </fill>
    <fill>
      <patternFill patternType="solid">
        <fgColor theme="9" tint="0.59996337778863"/>
        <bgColor indexed="64"/>
      </patternFill>
    </fill>
    <fill>
      <patternFill patternType="solid">
        <fgColor theme="2" tint="-0.099978637043367"/>
        <bgColor indexed="64"/>
      </patternFill>
    </fill>
    <fill>
      <patternFill patternType="solid">
        <fgColor theme="4" tint="0.79995117038484"/>
        <bgColor indexed="64"/>
      </patternFill>
    </fill>
    <fill>
      <patternFill patternType="solid">
        <fgColor theme="9" tint="0.59996337778863"/>
        <bgColor indexed="64"/>
      </patternFill>
    </fill>
    <fill>
      <patternFill patternType="solid">
        <fgColor theme="5" tint="0.59996337778863"/>
        <bgColor indexed="64"/>
      </patternFill>
    </fill>
    <fill>
      <patternFill patternType="solid">
        <fgColor theme="4" tint="0.79995117038484"/>
        <bgColor indexed="64"/>
      </patternFill>
    </fill>
    <fill>
      <patternFill patternType="solid">
        <fgColor theme="5" tint="0.59996337778863"/>
        <bgColor indexed="64"/>
      </patternFill>
    </fill>
    <fill>
      <patternFill patternType="solid">
        <fgColor theme="9" tint="0.59996337778863"/>
        <bgColor indexed="64"/>
      </patternFill>
    </fill>
    <fill>
      <patternFill patternType="solid">
        <fgColor theme="4" tint="0.79995117038484"/>
        <bgColor indexed="64"/>
      </patternFill>
    </fill>
    <fill>
      <patternFill patternType="solid">
        <fgColor theme="5" tint="0.59996337778863"/>
        <bgColor indexed="64"/>
      </patternFill>
    </fill>
    <fill>
      <patternFill patternType="solid">
        <fgColor theme="9" tint="0.59996337778863"/>
        <bgColor indexed="64"/>
      </patternFill>
    </fill>
    <fill>
      <patternFill patternType="solid">
        <fgColor theme="4" tint="0.79995117038484"/>
        <bgColor indexed="64"/>
      </patternFill>
    </fill>
    <fill>
      <patternFill patternType="solid">
        <fgColor theme="9" tint="0.59996337778863"/>
        <bgColor indexed="64"/>
      </patternFill>
    </fill>
    <fill>
      <patternFill patternType="solid">
        <fgColor theme="4" tint="0.39997558519242"/>
        <bgColor indexed="64"/>
      </patternFill>
    </fill>
    <fill>
      <patternFill patternType="solid">
        <fgColor theme="5" tint="0.399975585192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2"/>
        <bgColor indexed="64"/>
      </patternFill>
    </fill>
    <fill>
      <patternFill patternType="solid">
        <fgColor theme="9" tint="0.39997558519242"/>
        <bgColor indexed="64"/>
      </patternFill>
    </fill>
    <fill>
      <patternFill patternType="solid">
        <fgColor theme="7" tint="0.79995117038484"/>
        <bgColor indexed="64"/>
      </patternFill>
    </fill>
    <fill>
      <patternFill patternType="solid">
        <fgColor theme="9" tint="0.59996337778863"/>
        <bgColor indexed="64"/>
      </patternFill>
    </fill>
    <fill>
      <patternFill patternType="solid">
        <fgColor theme="9" tint="0.59996337778863"/>
        <bgColor indexed="64"/>
      </patternFill>
    </fill>
    <fill>
      <patternFill patternType="solid">
        <fgColor theme="9" tint="0.59996337778863"/>
        <bgColor indexed="64"/>
      </patternFill>
    </fill>
    <fill>
      <patternFill patternType="solid">
        <fgColor theme="0" tint="-0.24994659260842"/>
        <bgColor indexed="64"/>
      </patternFill>
    </fill>
    <fill>
      <patternFill patternType="solid">
        <fgColor theme="4" tint="0.59996337778863"/>
        <bgColor indexed="64"/>
      </patternFill>
    </fill>
  </fills>
  <borders count="182">
    <border>
      <left/>
      <right/>
      <top/>
      <bottom/>
      <diagonal/>
    </border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/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/>
      <diagonal/>
    </border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  <border/>
  </borders>
  <cellStyleXfs count="2">
    <xf numFmtId="0" fontId="0" fillId="0" borderId="0"/>
    <xf numFmtId="0" fontId="1" fillId="0" borderId="2"/>
  </cellStyleXfs>
  <cellXfs count="248">
    <xf numFmtId="0" fontId="0" fillId="0" borderId="0" xfId="0"/>
    <xf numFmtId="0" fontId="1" fillId="0" borderId="2" xfId="1"/>
    <xf numFmtId="0" fontId="1" fillId="2" borderId="2" xfId="1" applyFill="true"/>
    <xf numFmtId="0" fontId="0" fillId="0" borderId="1" xfId="0" applyBorder="true"/>
    <xf numFmtId="0" fontId="1" fillId="3" borderId="2" xfId="1" applyFill="true" applyAlignment="true">
      <alignment horizontal="center"/>
    </xf>
    <xf numFmtId="0" fontId="1" fillId="4" borderId="2" xfId="1" applyFill="true" applyAlignment="true">
      <alignment horizontal="center"/>
    </xf>
    <xf numFmtId="0" fontId="1" fillId="5" borderId="2" xfId="1" applyFill="true" applyAlignment="true">
      <alignment horizontal="center"/>
    </xf>
    <xf numFmtId="0" fontId="0" fillId="0" borderId="3" xfId="0" applyBorder="true"/>
    <xf numFmtId="0" fontId="1" fillId="6" borderId="2" xfId="1" applyFill="true"/>
    <xf numFmtId="0" fontId="0" fillId="0" borderId="4" xfId="0" applyBorder="true"/>
    <xf numFmtId="0" fontId="1" fillId="10" borderId="2" xfId="1" applyFill="true" applyAlignment="true">
      <alignment horizontal="center"/>
    </xf>
    <xf numFmtId="0" fontId="1" fillId="11" borderId="2" xfId="1" applyFill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0" xfId="0" applyAlignment="true">
      <alignment horizontal="center"/>
    </xf>
    <xf numFmtId="2" fontId="1" fillId="0" borderId="2" xfId="1" applyNumberFormat="true" applyAlignment="true">
      <alignment horizontal="center"/>
    </xf>
    <xf numFmtId="0" fontId="1" fillId="9" borderId="2" xfId="1" applyFill="true" applyAlignment="true">
      <alignment horizontal="left"/>
    </xf>
    <xf numFmtId="0" fontId="1" fillId="0" borderId="2" xfId="1" applyAlignment="true">
      <alignment horizontal="left"/>
    </xf>
    <xf numFmtId="0" fontId="0" fillId="0" borderId="4" xfId="0" applyBorder="true" applyAlignment="true">
      <alignment horizontal="left"/>
    </xf>
    <xf numFmtId="0" fontId="0" fillId="0" borderId="0" xfId="0" applyAlignment="true">
      <alignment horizontal="left"/>
    </xf>
    <xf numFmtId="0" fontId="0" fillId="0" borderId="5" xfId="0" applyBorder="true"/>
    <xf numFmtId="164" fontId="1" fillId="0" borderId="2" xfId="1" applyNumberFormat="true" applyAlignment="true">
      <alignment horizontal="center"/>
    </xf>
    <xf numFmtId="0" fontId="1" fillId="12" borderId="2" xfId="1" applyFill="true"/>
    <xf numFmtId="0" fontId="1" fillId="13" borderId="2" xfId="1" applyFill="true" applyAlignment="true">
      <alignment horizontal="center"/>
    </xf>
    <xf numFmtId="0" fontId="1" fillId="14" borderId="2" xfId="1" applyFill="true" applyAlignment="true">
      <alignment horizontal="center"/>
    </xf>
    <xf numFmtId="0" fontId="1" fillId="7" borderId="2" xfId="1" applyFill="true" applyAlignment="true">
      <alignment horizontal="center"/>
    </xf>
    <xf numFmtId="0" fontId="1" fillId="8" borderId="2" xfId="1" applyFill="true" applyAlignment="true">
      <alignment horizontal="center"/>
    </xf>
    <xf numFmtId="0" fontId="0" fillId="0" borderId="3" xfId="0" applyBorder="true" applyAlignment="true">
      <alignment horizontal="center"/>
    </xf>
    <xf numFmtId="0" fontId="1" fillId="0" borderId="6" xfId="1" applyBorder="true"/>
    <xf numFmtId="2" fontId="0" fillId="0" borderId="0" xfId="0" applyNumberFormat="true"/>
    <xf numFmtId="0" fontId="0" fillId="19" borderId="0" xfId="0" applyFill="true"/>
    <xf numFmtId="165" fontId="1" fillId="0" borderId="2" xfId="1" applyNumberFormat="true" applyAlignment="true">
      <alignment horizontal="center"/>
    </xf>
    <xf numFmtId="165" fontId="0" fillId="0" borderId="0" xfId="0" applyNumberFormat="true"/>
    <xf numFmtId="0" fontId="0" fillId="0" borderId="7" xfId="0" applyBorder="true"/>
    <xf numFmtId="0" fontId="1" fillId="15" borderId="2" xfId="1" applyFill="true"/>
    <xf numFmtId="0" fontId="1" fillId="16" borderId="2" xfId="1" applyFill="true" applyAlignment="true">
      <alignment horizontal="center"/>
    </xf>
    <xf numFmtId="0" fontId="1" fillId="20" borderId="2" xfId="1" applyFill="true" applyAlignment="true">
      <alignment horizontal="center"/>
    </xf>
    <xf numFmtId="0" fontId="1" fillId="22" borderId="2" xfId="1" applyFill="true" applyAlignment="true">
      <alignment horizontal="center"/>
    </xf>
    <xf numFmtId="0" fontId="3" fillId="21" borderId="2" xfId="0" applyFont="true" applyFill="true" applyBorder="true"/>
    <xf numFmtId="0" fontId="3" fillId="0" borderId="2" xfId="0" applyFont="true" applyBorder="true"/>
    <xf numFmtId="0" fontId="3" fillId="0" borderId="2" xfId="0" applyFont="true" applyBorder="true" applyAlignment="true">
      <alignment horizontal="center"/>
    </xf>
    <xf numFmtId="1" fontId="1" fillId="0" borderId="2" xfId="1" applyNumberFormat="true" applyAlignment="true">
      <alignment horizontal="center"/>
    </xf>
    <xf numFmtId="0" fontId="1" fillId="0" borderId="2" xfId="0" applyFont="true" applyBorder="true"/>
    <xf numFmtId="0" fontId="1" fillId="23" borderId="2" xfId="0" applyFont="true" applyFill="true" applyBorder="true"/>
    <xf numFmtId="0" fontId="1" fillId="0" borderId="2" xfId="0" applyFont="true" applyBorder="true" applyAlignment="true">
      <alignment vertical="center"/>
    </xf>
    <xf numFmtId="165" fontId="1" fillId="0" borderId="0" xfId="0" applyNumberFormat="true" applyFont="true"/>
    <xf numFmtId="0" fontId="1" fillId="0" borderId="2" xfId="0" applyFont="true" applyBorder="true" applyAlignment="true">
      <alignment horizontal="center"/>
    </xf>
    <xf numFmtId="0" fontId="1" fillId="21" borderId="2" xfId="1" applyFill="true"/>
    <xf numFmtId="0" fontId="1" fillId="21" borderId="2" xfId="1" applyFill="true" applyAlignment="true">
      <alignment horizontal="center"/>
    </xf>
    <xf numFmtId="0" fontId="1" fillId="21" borderId="2" xfId="0" applyFont="true" applyFill="true" applyBorder="true"/>
    <xf numFmtId="0" fontId="1" fillId="21" borderId="2" xfId="0" applyFont="true" applyFill="true" applyBorder="true" applyAlignment="true">
      <alignment horizontal="center"/>
    </xf>
    <xf numFmtId="1" fontId="1" fillId="0" borderId="2" xfId="0" applyNumberFormat="true" applyFont="true" applyBorder="true" applyAlignment="true">
      <alignment horizontal="center" vertical="center"/>
    </xf>
    <xf numFmtId="1" fontId="1" fillId="0" borderId="2" xfId="0" applyNumberFormat="true" applyFont="true" applyBorder="true" applyAlignment="true">
      <alignment horizontal="center"/>
    </xf>
    <xf numFmtId="165" fontId="1" fillId="0" borderId="2" xfId="1" applyNumberFormat="true" applyAlignment="true">
      <alignment horizontal="center" vertical="center"/>
    </xf>
    <xf numFmtId="0" fontId="1" fillId="24" borderId="2" xfId="0" applyFont="true" applyFill="true" applyBorder="true"/>
    <xf numFmtId="0" fontId="1" fillId="25" borderId="2" xfId="0" applyFont="true" applyFill="true" applyBorder="true"/>
    <xf numFmtId="2" fontId="1" fillId="0" borderId="2" xfId="0" applyNumberFormat="true" applyFont="true" applyBorder="true" applyAlignment="true">
      <alignment horizontal="center"/>
    </xf>
    <xf numFmtId="165" fontId="1" fillId="0" borderId="2" xfId="0" applyNumberFormat="true" applyFont="true" applyBorder="true" applyAlignment="true">
      <alignment horizontal="center"/>
    </xf>
    <xf numFmtId="0" fontId="1" fillId="0" borderId="2" xfId="1" applyAlignment="true">
      <alignment horizontal="center"/>
    </xf>
    <xf numFmtId="0" fontId="1" fillId="0" borderId="2" xfId="0" applyFont="true" applyBorder="true" applyAlignment="true">
      <alignment horizontal="center" vertical="center"/>
    </xf>
    <xf numFmtId="166" fontId="1" fillId="0" borderId="2" xfId="0" applyNumberFormat="true" applyFont="true" applyBorder="true" applyAlignment="true">
      <alignment horizontal="center" vertical="center"/>
    </xf>
    <xf numFmtId="164" fontId="1" fillId="0" borderId="2" xfId="0" applyNumberFormat="true" applyFont="true" applyBorder="true" applyAlignment="true">
      <alignment horizontal="center" vertical="center"/>
    </xf>
    <xf numFmtId="2" fontId="1" fillId="0" borderId="2" xfId="0" applyNumberFormat="true" applyFont="true" applyBorder="true" applyAlignment="true">
      <alignment horizontal="center" vertical="center"/>
    </xf>
    <xf numFmtId="165" fontId="1" fillId="0" borderId="2" xfId="0" applyNumberFormat="true" applyFont="true" applyBorder="true" applyAlignment="true">
      <alignment horizontal="center" vertical="center"/>
    </xf>
    <xf numFmtId="0" fontId="1" fillId="26" borderId="2" xfId="0" applyFont="true" applyFill="true" applyBorder="true" applyAlignment="true">
      <alignment vertical="center"/>
    </xf>
    <xf numFmtId="0" fontId="1" fillId="27" borderId="2" xfId="0" applyFont="true" applyFill="true" applyBorder="true" applyAlignment="true">
      <alignment vertical="center"/>
    </xf>
    <xf numFmtId="0" fontId="1" fillId="21" borderId="2" xfId="0" applyFont="true" applyFill="true" applyBorder="true" applyAlignment="true">
      <alignment vertical="center"/>
    </xf>
    <xf numFmtId="164" fontId="1" fillId="0" borderId="2" xfId="1" applyNumberFormat="true" applyAlignment="true">
      <alignment horizontal="center" vertical="center"/>
    </xf>
    <xf numFmtId="0" fontId="1" fillId="0" borderId="2" xfId="1" applyAlignment="true">
      <alignment horizontal="center" vertical="center"/>
    </xf>
    <xf numFmtId="1" fontId="1" fillId="0" borderId="2" xfId="1" applyNumberFormat="true" applyAlignment="true">
      <alignment horizontal="center" vertical="center"/>
    </xf>
    <xf numFmtId="165" fontId="1" fillId="0" borderId="0" xfId="0" applyNumberFormat="true" applyFont="true" applyAlignment="true">
      <alignment horizontal="center" vertical="center"/>
    </xf>
    <xf numFmtId="0" fontId="0" fillId="0" borderId="0" xfId="0" applyAlignment="true">
      <alignment vertical="center"/>
    </xf>
    <xf numFmtId="0" fontId="2" fillId="17" borderId="2" xfId="1" applyFont="true" applyFill="true" applyAlignment="true">
      <alignment horizontal="center"/>
    </xf>
    <xf numFmtId="0" fontId="2" fillId="18" borderId="2" xfId="1" applyFont="true" applyFill="true" applyAlignment="true">
      <alignment horizontal="center"/>
    </xf>
    <xf numFmtId="0" fontId="2" fillId="17" borderId="12" xfId="1" applyFont="true" applyFill="true" applyBorder="true" applyAlignment="true">
      <alignment horizontal="center"/>
    </xf>
    <xf numFmtId="0" fontId="2" fillId="17" borderId="13" xfId="1" applyFont="true" applyFill="true" applyBorder="true" applyAlignment="true">
      <alignment horizontal="center"/>
    </xf>
    <xf numFmtId="0" fontId="2" fillId="18" borderId="13" xfId="1" applyFont="true" applyFill="true" applyBorder="true" applyAlignment="true">
      <alignment horizontal="center"/>
    </xf>
    <xf numFmtId="0" fontId="2" fillId="18" borderId="11" xfId="1" applyFont="true" applyFill="true" applyBorder="true" applyAlignment="true">
      <alignment horizontal="center"/>
    </xf>
    <xf numFmtId="0" fontId="2" fillId="18" borderId="15" xfId="1" applyFont="true" applyFill="true" applyBorder="true" applyAlignment="true">
      <alignment horizontal="center"/>
    </xf>
    <xf numFmtId="0" fontId="2" fillId="18" borderId="8" xfId="1" applyFont="true" applyFill="true" applyBorder="true" applyAlignment="true">
      <alignment horizontal="center"/>
    </xf>
    <xf numFmtId="0" fontId="2" fillId="18" borderId="9" xfId="1" applyFont="true" applyFill="true" applyBorder="true" applyAlignment="true">
      <alignment horizontal="center"/>
    </xf>
    <xf numFmtId="0" fontId="2" fillId="18" borderId="10" xfId="1" applyFont="true" applyFill="true" applyBorder="true" applyAlignment="true">
      <alignment horizontal="center"/>
    </xf>
    <xf numFmtId="0" fontId="2" fillId="17" borderId="14" xfId="1" applyFont="true" applyFill="true" applyBorder="true" applyAlignment="true">
      <alignment horizontal="center"/>
    </xf>
    <xf numFmtId="22" fontId="0" fillId="0" borderId="16" xfId="0" applyNumberFormat="true"/>
    <xf numFmtId="22" fontId="0" fillId="0" borderId="17" xfId="0" applyNumberFormat="true"/>
    <xf numFmtId="22" fontId="0" fillId="0" borderId="18" xfId="0" applyNumberFormat="true"/>
    <xf numFmtId="22" fontId="0" fillId="0" borderId="19" xfId="0" applyNumberFormat="true"/>
    <xf numFmtId="22" fontId="0" fillId="0" borderId="20" xfId="0" applyNumberFormat="true"/>
    <xf numFmtId="22" fontId="0" fillId="0" borderId="21" xfId="0" applyNumberFormat="true"/>
    <xf numFmtId="22" fontId="0" fillId="0" borderId="22" xfId="0" applyNumberFormat="true"/>
    <xf numFmtId="22" fontId="0" fillId="0" borderId="23" xfId="0" applyNumberFormat="true"/>
    <xf numFmtId="22" fontId="0" fillId="0" borderId="24" xfId="0" applyNumberFormat="true"/>
    <xf numFmtId="22" fontId="0" fillId="0" borderId="25" xfId="0" applyNumberFormat="true"/>
    <xf numFmtId="22" fontId="0" fillId="0" borderId="26" xfId="0" applyNumberFormat="true"/>
    <xf numFmtId="22" fontId="0" fillId="0" borderId="27" xfId="0" applyNumberFormat="true"/>
    <xf numFmtId="22" fontId="0" fillId="0" borderId="28" xfId="0" applyNumberFormat="true"/>
    <xf numFmtId="22" fontId="0" fillId="0" borderId="29" xfId="0" applyNumberFormat="true"/>
    <xf numFmtId="22" fontId="0" fillId="0" borderId="30" xfId="0" applyNumberFormat="true"/>
    <xf numFmtId="22" fontId="0" fillId="0" borderId="31" xfId="0" applyNumberFormat="true"/>
    <xf numFmtId="22" fontId="0" fillId="0" borderId="32" xfId="0" applyNumberFormat="true"/>
    <xf numFmtId="22" fontId="0" fillId="0" borderId="33" xfId="0" applyNumberFormat="true"/>
    <xf numFmtId="22" fontId="0" fillId="0" borderId="34" xfId="0" applyNumberFormat="true"/>
    <xf numFmtId="22" fontId="0" fillId="0" borderId="35" xfId="0" applyNumberFormat="true"/>
    <xf numFmtId="22" fontId="0" fillId="0" borderId="36" xfId="0" applyNumberFormat="true"/>
    <xf numFmtId="22" fontId="0" fillId="0" borderId="37" xfId="0" applyNumberFormat="true"/>
    <xf numFmtId="22" fontId="0" fillId="0" borderId="38" xfId="0" applyNumberFormat="true"/>
    <xf numFmtId="22" fontId="0" fillId="0" borderId="39" xfId="0" applyNumberFormat="true"/>
    <xf numFmtId="22" fontId="0" fillId="0" borderId="40" xfId="0" applyNumberFormat="true"/>
    <xf numFmtId="22" fontId="0" fillId="0" borderId="41" xfId="0" applyNumberFormat="true"/>
    <xf numFmtId="22" fontId="0" fillId="0" borderId="42" xfId="0" applyNumberFormat="true"/>
    <xf numFmtId="22" fontId="0" fillId="0" borderId="43" xfId="0" applyNumberFormat="true"/>
    <xf numFmtId="22" fontId="0" fillId="0" borderId="44" xfId="0" applyNumberFormat="true"/>
    <xf numFmtId="22" fontId="0" fillId="0" borderId="45" xfId="0" applyNumberFormat="true"/>
    <xf numFmtId="22" fontId="0" fillId="0" borderId="46" xfId="0" applyNumberFormat="true"/>
    <xf numFmtId="22" fontId="0" fillId="0" borderId="47" xfId="0" applyNumberFormat="true"/>
    <xf numFmtId="22" fontId="0" fillId="0" borderId="48" xfId="0" applyNumberFormat="true"/>
    <xf numFmtId="22" fontId="0" fillId="0" borderId="49" xfId="0" applyNumberFormat="true"/>
    <xf numFmtId="22" fontId="0" fillId="0" borderId="50" xfId="0" applyNumberFormat="true"/>
    <xf numFmtId="22" fontId="0" fillId="0" borderId="51" xfId="0" applyNumberFormat="true"/>
    <xf numFmtId="22" fontId="0" fillId="0" borderId="52" xfId="0" applyNumberFormat="true"/>
    <xf numFmtId="22" fontId="0" fillId="0" borderId="53" xfId="0" applyNumberFormat="true"/>
    <xf numFmtId="22" fontId="0" fillId="0" borderId="54" xfId="0" applyNumberFormat="true"/>
    <xf numFmtId="22" fontId="0" fillId="0" borderId="55" xfId="0" applyNumberFormat="true"/>
    <xf numFmtId="22" fontId="0" fillId="0" borderId="56" xfId="0" applyNumberFormat="true"/>
    <xf numFmtId="22" fontId="0" fillId="0" borderId="57" xfId="0" applyNumberFormat="true"/>
    <xf numFmtId="22" fontId="0" fillId="0" borderId="58" xfId="0" applyNumberFormat="true"/>
    <xf numFmtId="22" fontId="0" fillId="0" borderId="59" xfId="0" applyNumberFormat="true"/>
    <xf numFmtId="22" fontId="0" fillId="0" borderId="60" xfId="0" applyNumberFormat="true"/>
    <xf numFmtId="22" fontId="0" fillId="0" borderId="61" xfId="0" applyNumberFormat="true"/>
    <xf numFmtId="22" fontId="0" fillId="0" borderId="62" xfId="0" applyNumberFormat="true"/>
    <xf numFmtId="22" fontId="0" fillId="0" borderId="63" xfId="0" applyNumberFormat="true"/>
    <xf numFmtId="22" fontId="0" fillId="0" borderId="64" xfId="0" applyNumberFormat="true"/>
    <xf numFmtId="22" fontId="0" fillId="0" borderId="65" xfId="0" applyNumberFormat="true"/>
    <xf numFmtId="22" fontId="0" fillId="0" borderId="66" xfId="0" applyNumberFormat="true"/>
    <xf numFmtId="22" fontId="0" fillId="0" borderId="67" xfId="0" applyNumberFormat="true"/>
    <xf numFmtId="22" fontId="0" fillId="0" borderId="68" xfId="0" applyNumberFormat="true"/>
    <xf numFmtId="22" fontId="0" fillId="0" borderId="69" xfId="0" applyNumberFormat="true"/>
    <xf numFmtId="22" fontId="0" fillId="0" borderId="70" xfId="0" applyNumberFormat="true"/>
    <xf numFmtId="22" fontId="0" fillId="0" borderId="71" xfId="0" applyNumberFormat="true"/>
    <xf numFmtId="22" fontId="0" fillId="0" borderId="72" xfId="0" applyNumberFormat="true"/>
    <xf numFmtId="22" fontId="0" fillId="0" borderId="73" xfId="0" applyNumberFormat="true"/>
    <xf numFmtId="22" fontId="0" fillId="0" borderId="74" xfId="0" applyNumberFormat="true"/>
    <xf numFmtId="22" fontId="0" fillId="0" borderId="75" xfId="0" applyNumberFormat="true"/>
    <xf numFmtId="22" fontId="0" fillId="0" borderId="76" xfId="0" applyNumberFormat="true"/>
    <xf numFmtId="22" fontId="0" fillId="0" borderId="77" xfId="0" applyNumberFormat="true"/>
    <xf numFmtId="22" fontId="0" fillId="0" borderId="78" xfId="0" applyNumberFormat="true"/>
    <xf numFmtId="22" fontId="0" fillId="0" borderId="79" xfId="0" applyNumberFormat="true"/>
    <xf numFmtId="22" fontId="0" fillId="0" borderId="80" xfId="0" applyNumberFormat="true"/>
    <xf numFmtId="22" fontId="0" fillId="0" borderId="81" xfId="0" applyNumberFormat="true"/>
    <xf numFmtId="22" fontId="0" fillId="0" borderId="82" xfId="0" applyNumberFormat="true"/>
    <xf numFmtId="22" fontId="0" fillId="0" borderId="83" xfId="0" applyNumberFormat="true"/>
    <xf numFmtId="22" fontId="0" fillId="0" borderId="84" xfId="0" applyNumberFormat="true"/>
    <xf numFmtId="22" fontId="0" fillId="0" borderId="85" xfId="0" applyNumberFormat="true"/>
    <xf numFmtId="22" fontId="0" fillId="0" borderId="86" xfId="0" applyNumberFormat="true"/>
    <xf numFmtId="22" fontId="0" fillId="0" borderId="87" xfId="0" applyNumberFormat="true"/>
    <xf numFmtId="22" fontId="0" fillId="0" borderId="88" xfId="0" applyNumberFormat="true"/>
    <xf numFmtId="22" fontId="0" fillId="0" borderId="89" xfId="0" applyNumberFormat="true"/>
    <xf numFmtId="22" fontId="0" fillId="0" borderId="90" xfId="0" applyNumberFormat="true"/>
    <xf numFmtId="22" fontId="0" fillId="0" borderId="91" xfId="0" applyNumberFormat="true"/>
    <xf numFmtId="22" fontId="0" fillId="0" borderId="92" xfId="0" applyNumberFormat="true"/>
    <xf numFmtId="22" fontId="0" fillId="0" borderId="93" xfId="0" applyNumberFormat="true"/>
    <xf numFmtId="22" fontId="0" fillId="0" borderId="94" xfId="0" applyNumberFormat="true"/>
    <xf numFmtId="22" fontId="0" fillId="0" borderId="95" xfId="0" applyNumberFormat="true"/>
    <xf numFmtId="22" fontId="0" fillId="0" borderId="96" xfId="0" applyNumberFormat="true"/>
    <xf numFmtId="22" fontId="0" fillId="0" borderId="97" xfId="0" applyNumberFormat="true"/>
    <xf numFmtId="22" fontId="0" fillId="0" borderId="98" xfId="0" applyNumberFormat="true"/>
    <xf numFmtId="22" fontId="0" fillId="0" borderId="99" xfId="0" applyNumberFormat="true"/>
    <xf numFmtId="22" fontId="0" fillId="0" borderId="100" xfId="0" applyNumberFormat="true"/>
    <xf numFmtId="22" fontId="0" fillId="0" borderId="101" xfId="0" applyNumberFormat="true"/>
    <xf numFmtId="22" fontId="0" fillId="0" borderId="102" xfId="0" applyNumberFormat="true"/>
    <xf numFmtId="22" fontId="0" fillId="0" borderId="103" xfId="0" applyNumberFormat="true"/>
    <xf numFmtId="22" fontId="0" fillId="0" borderId="104" xfId="0" applyNumberFormat="true"/>
    <xf numFmtId="22" fontId="0" fillId="0" borderId="105" xfId="0" applyNumberFormat="true"/>
    <xf numFmtId="22" fontId="0" fillId="0" borderId="106" xfId="0" applyNumberFormat="true"/>
    <xf numFmtId="22" fontId="0" fillId="0" borderId="107" xfId="0" applyNumberFormat="true"/>
    <xf numFmtId="22" fontId="0" fillId="0" borderId="108" xfId="0" applyNumberFormat="true"/>
    <xf numFmtId="22" fontId="0" fillId="0" borderId="109" xfId="0" applyNumberFormat="true"/>
    <xf numFmtId="22" fontId="0" fillId="0" borderId="110" xfId="0" applyNumberFormat="true"/>
    <xf numFmtId="22" fontId="0" fillId="0" borderId="111" xfId="0" applyNumberFormat="true"/>
    <xf numFmtId="22" fontId="0" fillId="0" borderId="112" xfId="0" applyNumberFormat="true"/>
    <xf numFmtId="22" fontId="0" fillId="0" borderId="113" xfId="0" applyNumberFormat="true"/>
    <xf numFmtId="22" fontId="0" fillId="0" borderId="114" xfId="0" applyNumberFormat="true"/>
    <xf numFmtId="22" fontId="0" fillId="0" borderId="115" xfId="0" applyNumberFormat="true"/>
    <xf numFmtId="22" fontId="0" fillId="0" borderId="116" xfId="0" applyNumberFormat="true"/>
    <xf numFmtId="22" fontId="0" fillId="0" borderId="117" xfId="0" applyNumberFormat="true"/>
    <xf numFmtId="22" fontId="0" fillId="0" borderId="118" xfId="0" applyNumberFormat="true"/>
    <xf numFmtId="22" fontId="0" fillId="0" borderId="119" xfId="0" applyNumberFormat="true"/>
    <xf numFmtId="22" fontId="0" fillId="0" borderId="120" xfId="0" applyNumberFormat="true"/>
    <xf numFmtId="22" fontId="0" fillId="0" borderId="121" xfId="0" applyNumberFormat="true"/>
    <xf numFmtId="22" fontId="0" fillId="0" borderId="122" xfId="0" applyNumberFormat="true"/>
    <xf numFmtId="22" fontId="0" fillId="0" borderId="123" xfId="0" applyNumberFormat="true"/>
    <xf numFmtId="22" fontId="0" fillId="0" borderId="124" xfId="0" applyNumberFormat="true"/>
    <xf numFmtId="22" fontId="0" fillId="0" borderId="125" xfId="0" applyNumberFormat="true"/>
    <xf numFmtId="22" fontId="0" fillId="0" borderId="126" xfId="0" applyNumberFormat="true"/>
    <xf numFmtId="22" fontId="0" fillId="0" borderId="127" xfId="0" applyNumberFormat="true"/>
    <xf numFmtId="22" fontId="0" fillId="0" borderId="128" xfId="0" applyNumberFormat="true"/>
    <xf numFmtId="22" fontId="0" fillId="0" borderId="129" xfId="0" applyNumberFormat="true"/>
    <xf numFmtId="22" fontId="0" fillId="0" borderId="130" xfId="0" applyNumberFormat="true"/>
    <xf numFmtId="22" fontId="0" fillId="0" borderId="131" xfId="0" applyNumberFormat="true"/>
    <xf numFmtId="22" fontId="0" fillId="0" borderId="132" xfId="0" applyNumberFormat="true"/>
    <xf numFmtId="22" fontId="0" fillId="0" borderId="133" xfId="0" applyNumberFormat="true"/>
    <xf numFmtId="22" fontId="0" fillId="0" borderId="134" xfId="0" applyNumberFormat="true"/>
    <xf numFmtId="22" fontId="0" fillId="0" borderId="135" xfId="0" applyNumberFormat="true"/>
    <xf numFmtId="22" fontId="0" fillId="0" borderId="136" xfId="0" applyNumberFormat="true"/>
    <xf numFmtId="22" fontId="0" fillId="0" borderId="137" xfId="0" applyNumberFormat="true"/>
    <xf numFmtId="22" fontId="0" fillId="0" borderId="138" xfId="0" applyNumberFormat="true"/>
    <xf numFmtId="22" fontId="0" fillId="0" borderId="139" xfId="0" applyNumberFormat="true"/>
    <xf numFmtId="22" fontId="0" fillId="0" borderId="140" xfId="0" applyNumberFormat="true"/>
    <xf numFmtId="22" fontId="0" fillId="0" borderId="141" xfId="0" applyNumberFormat="true"/>
    <xf numFmtId="22" fontId="0" fillId="0" borderId="142" xfId="0" applyNumberFormat="true"/>
    <xf numFmtId="22" fontId="0" fillId="0" borderId="143" xfId="0" applyNumberFormat="true"/>
    <xf numFmtId="22" fontId="0" fillId="0" borderId="144" xfId="0" applyNumberFormat="true"/>
    <xf numFmtId="22" fontId="0" fillId="0" borderId="145" xfId="0" applyNumberFormat="true"/>
    <xf numFmtId="22" fontId="0" fillId="0" borderId="146" xfId="0" applyNumberFormat="true"/>
    <xf numFmtId="22" fontId="0" fillId="0" borderId="147" xfId="0" applyNumberFormat="true"/>
    <xf numFmtId="22" fontId="0" fillId="0" borderId="148" xfId="0" applyNumberFormat="true"/>
    <xf numFmtId="22" fontId="0" fillId="0" borderId="149" xfId="0" applyNumberFormat="true"/>
    <xf numFmtId="22" fontId="0" fillId="0" borderId="150" xfId="0" applyNumberFormat="true"/>
    <xf numFmtId="22" fontId="0" fillId="0" borderId="151" xfId="0" applyNumberFormat="true"/>
    <xf numFmtId="22" fontId="0" fillId="0" borderId="152" xfId="0" applyNumberFormat="true"/>
    <xf numFmtId="22" fontId="0" fillId="0" borderId="153" xfId="0" applyNumberFormat="true"/>
    <xf numFmtId="22" fontId="0" fillId="0" borderId="154" xfId="0" applyNumberFormat="true"/>
    <xf numFmtId="22" fontId="0" fillId="0" borderId="155" xfId="0" applyNumberFormat="true"/>
    <xf numFmtId="22" fontId="0" fillId="0" borderId="156" xfId="0" applyNumberFormat="true"/>
    <xf numFmtId="22" fontId="0" fillId="0" borderId="157" xfId="0" applyNumberFormat="true"/>
    <xf numFmtId="22" fontId="0" fillId="0" borderId="158" xfId="0" applyNumberFormat="true"/>
    <xf numFmtId="22" fontId="0" fillId="0" borderId="159" xfId="0" applyNumberFormat="true"/>
    <xf numFmtId="22" fontId="0" fillId="0" borderId="160" xfId="0" applyNumberFormat="true"/>
    <xf numFmtId="22" fontId="0" fillId="0" borderId="161" xfId="0" applyNumberFormat="true"/>
    <xf numFmtId="22" fontId="0" fillId="0" borderId="162" xfId="0" applyNumberFormat="true"/>
    <xf numFmtId="22" fontId="0" fillId="0" borderId="163" xfId="0" applyNumberFormat="true"/>
    <xf numFmtId="22" fontId="0" fillId="0" borderId="164" xfId="0" applyNumberFormat="true"/>
    <xf numFmtId="22" fontId="0" fillId="0" borderId="165" xfId="0" applyNumberFormat="true"/>
    <xf numFmtId="22" fontId="0" fillId="0" borderId="166" xfId="0" applyNumberFormat="true"/>
    <xf numFmtId="22" fontId="0" fillId="0" borderId="167" xfId="0" applyNumberFormat="true"/>
    <xf numFmtId="22" fontId="0" fillId="0" borderId="168" xfId="0" applyNumberFormat="true"/>
    <xf numFmtId="22" fontId="0" fillId="0" borderId="169" xfId="0" applyNumberFormat="true"/>
    <xf numFmtId="22" fontId="0" fillId="0" borderId="170" xfId="0" applyNumberFormat="true"/>
    <xf numFmtId="22" fontId="0" fillId="0" borderId="171" xfId="0" applyNumberFormat="true"/>
    <xf numFmtId="22" fontId="0" fillId="0" borderId="172" xfId="0" applyNumberFormat="true"/>
    <xf numFmtId="22" fontId="0" fillId="0" borderId="173" xfId="0" applyNumberFormat="true"/>
    <xf numFmtId="22" fontId="0" fillId="0" borderId="174" xfId="0" applyNumberFormat="true"/>
    <xf numFmtId="22" fontId="0" fillId="0" borderId="175" xfId="0" applyNumberFormat="true"/>
    <xf numFmtId="22" fontId="0" fillId="0" borderId="176" xfId="0" applyNumberFormat="true"/>
    <xf numFmtId="22" fontId="0" fillId="0" borderId="177" xfId="0" applyNumberFormat="true"/>
    <xf numFmtId="22" fontId="0" fillId="0" borderId="178" xfId="0" applyNumberFormat="true"/>
    <xf numFmtId="22" fontId="0" fillId="0" borderId="179" xfId="0" applyNumberFormat="true"/>
    <xf numFmtId="22" fontId="0" fillId="0" borderId="180" xfId="0" applyNumberFormat="true"/>
    <xf numFmtId="22" fontId="0" fillId="0" borderId="181" xfId="0" applyNumberFormat="true"/>
  </cellXfs>
  <cellStyles count="2">
    <cellStyle name="Normale" xfId="0" builtinId="0"/>
    <cellStyle name="RISULTATI" xfId="1" xr:uid="{3BAC6A94-FAF8-4258-9AC3-C57B5BBDBD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sharedStrings.xml" Type="http://schemas.openxmlformats.org/officeDocument/2006/relationships/sharedStrings" Id="rId11"/><Relationship Target="worksheets/sheet5.xml" Type="http://schemas.openxmlformats.org/officeDocument/2006/relationships/worksheet" Id="rId5"/><Relationship Target="styles.xml" Type="http://schemas.openxmlformats.org/officeDocument/2006/relationships/styles" Id="rId10"/><Relationship Target="worksheets/sheet4.xml" Type="http://schemas.openxmlformats.org/officeDocument/2006/relationships/worksheet" Id="rId4"/><Relationship Target="theme/theme1.xml" Type="http://schemas.openxmlformats.org/officeDocument/2006/relationships/theme" Id="rId9"/></Relationships>
</file>

<file path=xl/charts/_rels/chart1.xml.rels><?xml version="1.0" encoding="UTF-8"?><Relationships xmlns="http://schemas.openxmlformats.org/package/2006/relationships"><Relationship Target="colors1.xml" Type="http://schemas.microsoft.com/office/2011/relationships/chartColorStyle" Id="rId2"/><Relationship Target="style1.xml" Type="http://schemas.microsoft.com/office/2011/relationships/chartStyle" Id="rId1"/></Relationships>
</file>

<file path=xl/charts/_rels/chart2.xml.rels><?xml version="1.0" encoding="UTF-8"?><Relationships xmlns="http://schemas.openxmlformats.org/package/2006/relationships"><Relationship Target="colors2.xml" Type="http://schemas.microsoft.com/office/2011/relationships/chartColorStyle" Id="rId2"/><Relationship Target="style2.xml" Type="http://schemas.microsoft.com/office/2011/relationships/chartStyle" Id="rId1"/></Relationships>
</file>

<file path=xl/charts/_rels/chart3.xml.rels><?xml version="1.0" encoding="UTF-8"?><Relationships xmlns="http://schemas.openxmlformats.org/package/2006/relationships"><Relationship Target="colors3.xml" Type="http://schemas.microsoft.com/office/2011/relationships/chartColorStyle" Id="rId2"/><Relationship Target="style3.xml" Type="http://schemas.microsoft.com/office/2011/relationships/chartStyle" Id="rId1"/></Relationships>
</file>

<file path=xl/charts/_rels/chart4.xml.rels><?xml version="1.0" encoding="UTF-8"?><Relationships xmlns="http://schemas.openxmlformats.org/package/2006/relationships"><Relationship Target="colors4.xml" Type="http://schemas.microsoft.com/office/2011/relationships/chartColorStyle" Id="rId2"/><Relationship Target="style4.xml" Type="http://schemas.microsoft.com/office/2011/relationships/chartStyle" Id="rId1"/></Relationships>
</file>

<file path=xl/charts/_rels/chart5.xml.rels><?xml version="1.0" encoding="UTF-8"?><Relationships xmlns="http://schemas.openxmlformats.org/package/2006/relationships"><Relationship Target="colors5.xml" Type="http://schemas.microsoft.com/office/2011/relationships/chartColorStyle" Id="rId2"/><Relationship Target="style5.xml" Type="http://schemas.microsoft.com/office/2011/relationships/chartStyle" Id="rId1"/></Relationships>
</file>

<file path=xl/charts/_rels/chart6.xml.rels><?xml version="1.0" encoding="UTF-8"?><Relationships xmlns="http://schemas.openxmlformats.org/package/2006/relationships"><Relationship Target="colors6.xml" Type="http://schemas.microsoft.com/office/2011/relationships/chartColorStyle" Id="rId2"/><Relationship Target="style6.xml" Type="http://schemas.microsoft.com/office/2011/relationships/chartStyle" Id="rId1"/></Relationships>
</file>

<file path=xl/charts/_rels/chart7.xml.rels><?xml version="1.0" encoding="UTF-8"?><Relationships xmlns="http://schemas.openxmlformats.org/package/2006/relationships"><Relationship Target="colors7.xml" Type="http://schemas.microsoft.com/office/2011/relationships/chartColorStyle" Id="rId2"/><Relationship Target="style7.xml" Type="http://schemas.microsoft.com/office/2011/relationships/chartStyle" Id="rId1"/></Relationships>
</file>

<file path=xl/charts/_rels/chart8.xml.rels><?xml version="1.0" encoding="UTF-8"?><Relationships xmlns="http://schemas.openxmlformats.org/package/2006/relationships"><Relationship Target="colors8.xml" Type="http://schemas.microsoft.com/office/2011/relationships/chartColorStyle" Id="rId2"/><Relationship Target="style8.xml" Type="http://schemas.microsoft.com/office/2011/relationships/chartStyle" Id="rId1"/></Relationships>
</file>

<file path=xl/charts/_rels/chart9.xml.rels><?xml version="1.0" encoding="UTF-8"?><Relationships xmlns="http://schemas.openxmlformats.org/package/2006/relationships"><Relationship Target="colors9.xml" Type="http://schemas.microsoft.com/office/2011/relationships/chartColorStyle" Id="rId2"/><Relationship Target="style9.xml" Type="http://schemas.microsoft.com/office/2011/relationships/chartStyle" Id="rId1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RDTE</a:t>
            </a:r>
            <a:r>
              <a:rPr lang="it-IT" sz="120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@Vehicle Level</a:t>
            </a:r>
            <a:endParaRPr lang="it-IT" sz="12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5.5893888888888889E-2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5"/>
      <c:rotY val="220"/>
      <c:depthPercent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13555555555554"/>
          <c:y val="0.34073611111111107"/>
          <c:w val="0.66956735659538247"/>
          <c:h val="0.47404568318980495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EE33-4A4E-8CA6-B6E9286B1315}"/>
              </c:ext>
            </c:extLst>
          </c:dPt>
          <c:dPt>
            <c:idx val="1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EE33-4A4E-8CA6-B6E9286B1315}"/>
              </c:ext>
            </c:extLst>
          </c:dPt>
          <c:dPt>
            <c:idx val="2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EE33-4A4E-8CA6-B6E9286B1315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alpha val="90000"/>
                </a:schemeClr>
              </a:solidFill>
              <a:ln w="19050">
                <a:solidFill>
                  <a:schemeClr val="accent6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EE33-4A4E-8CA6-B6E9286B1315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  <a:alpha val="90000"/>
                </a:schemeClr>
              </a:solidFill>
              <a:ln w="19050">
                <a:solidFill>
                  <a:schemeClr val="accent5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EE33-4A4E-8CA6-B6E9286B1315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  <a:alpha val="90000"/>
                </a:schemeClr>
              </a:solidFill>
              <a:ln w="19050">
                <a:solidFill>
                  <a:schemeClr val="accent4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EE33-4A4E-8CA6-B6E9286B1315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  <a:alpha val="90000"/>
                </a:schemeClr>
              </a:solidFill>
              <a:ln w="19050">
                <a:solidFill>
                  <a:schemeClr val="accent6">
                    <a:lumMod val="80000"/>
                    <a:lumOff val="2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80000"/>
                    <a:lumOff val="2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80000"/>
                    <a:lumOff val="2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EE33-4A4E-8CA6-B6E9286B1315}"/>
              </c:ext>
            </c:extLst>
          </c:dPt>
          <c:dLbls>
            <c:dLbl>
              <c:idx val="0"/>
              <c:layout>
                <c:manualLayout>
                  <c:x val="5.3214094874939194E-3"/>
                  <c:y val="-3.5168789546926989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EE33-4A4E-8CA6-B6E9286B1315}"/>
                </c:ext>
              </c:extLst>
            </c:dLbl>
            <c:dLbl>
              <c:idx val="1"/>
              <c:layout>
                <c:manualLayout>
                  <c:x val="0.14221453703703707"/>
                  <c:y val="3.7162152777777617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EE33-4A4E-8CA6-B6E9286B1315}"/>
                </c:ext>
              </c:extLst>
            </c:dLbl>
            <c:dLbl>
              <c:idx val="2"/>
              <c:layout>
                <c:manualLayout>
                  <c:x val="-3.2018333333333343E-2"/>
                  <c:y val="3.6730902777777776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EE33-4A4E-8CA6-B6E9286B1315}"/>
                </c:ext>
              </c:extLst>
            </c:dLbl>
            <c:dLbl>
              <c:idx val="3"/>
              <c:layout>
                <c:manualLayout>
                  <c:x val="-0.11019958091323229"/>
                  <c:y val="-3.1104197116299696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288721471305118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EE33-4A4E-8CA6-B6E9286B1315}"/>
                </c:ext>
              </c:extLst>
            </c:dLbl>
            <c:dLbl>
              <c:idx val="4"/>
              <c:layout>
                <c:manualLayout>
                  <c:x val="-3.8962768973621262E-2"/>
                  <c:y val="-8.2355885315468863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0219366275204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EE33-4A4E-8CA6-B6E9286B1315}"/>
                </c:ext>
              </c:extLst>
            </c:dLbl>
            <c:dLbl>
              <c:idx val="5"/>
              <c:layout>
                <c:manualLayout>
                  <c:x val="-0.10607178562019434"/>
                  <c:y val="1.0912213453738384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2426917164935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EE33-4A4E-8CA6-B6E9286B1315}"/>
                </c:ext>
              </c:extLst>
            </c:dLbl>
            <c:dLbl>
              <c:idx val="6"/>
              <c:layout>
                <c:manualLayout>
                  <c:x val="-1.997815584374794E-2"/>
                  <c:y val="-4.9816663251666032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80000"/>
                      <a:lumOff val="2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80000"/>
                      <a:lumOff val="2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40533646456169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EE33-4A4E-8CA6-B6E9286B1315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70AD47"/>
                </a:solidFill>
                <a:round/>
              </a:ln>
              <a:effectLst>
                <a:outerShdw blurRad="50800" dist="38100" dir="2700000" algn="tl" rotWithShape="0">
                  <a:srgbClr val="70AD47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cap="small" baseline="0">
                    <a:solidFill>
                      <a:schemeClr val="accent1"/>
                    </a:solidFill>
                    <a:effectLst/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'RDTE Vehicle Level'!$A$12:$A$14</c:f>
              <c:strCache>
                <c:ptCount val="3"/>
                <c:pt idx="0">
                  <c:v>Vehicle no-engine </c:v>
                </c:pt>
                <c:pt idx="1">
                  <c:v>ATR Engine Cost</c:v>
                </c:pt>
                <c:pt idx="2">
                  <c:v>DMR Engine Cost</c:v>
                </c:pt>
              </c:strCache>
            </c:strRef>
          </c:cat>
          <c:val>
            <c:numRef>
              <c:f>'RDTE Vehicle Level'!$B$12:$B$14</c:f>
              <c:numCache>
                <c:formatCode>0</c:formatCode>
                <c:ptCount val="3"/>
                <c:pt idx="0">
                  <c:v>21414.293732925606</c:v>
                </c:pt>
                <c:pt idx="1">
                  <c:v>4544.4514607290148</c:v>
                </c:pt>
                <c:pt idx="2">
                  <c:v>1035.1970244460613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33-4A4E-8CA6-B6E9286B1315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445925925925925E-2"/>
          <c:y val="0.16321770833333332"/>
          <c:w val="0.3376237037037037"/>
          <c:h val="0.238874652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Subsystem Breackdown</a:t>
            </a:r>
          </a:p>
        </c:rich>
      </c:tx>
      <c:layout>
        <c:manualLayout>
          <c:xMode val="edge"/>
          <c:yMode val="edge"/>
          <c:x val="5.5893888888888889E-2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title>
    <c:autoTitleDeleted val="0"/>
    <c:view3D>
      <c:rotX val="35"/>
      <c:rotY val="160"/>
      <c:depthPercent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878441969901692"/>
          <c:y val="0.38913300084313424"/>
          <c:w val="0.66956735659538247"/>
          <c:h val="0.47404568318980495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6E9-4B7B-866B-2317E22423E0}"/>
              </c:ext>
            </c:extLst>
          </c:dPt>
          <c:dPt>
            <c:idx val="1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6E9-4B7B-866B-2317E22423E0}"/>
              </c:ext>
            </c:extLst>
          </c:dPt>
          <c:dPt>
            <c:idx val="2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6E9-4B7B-866B-2317E22423E0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alpha val="90000"/>
                </a:schemeClr>
              </a:solidFill>
              <a:ln w="19050">
                <a:solidFill>
                  <a:schemeClr val="accent6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6E9-4B7B-866B-2317E22423E0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  <a:alpha val="90000"/>
                </a:schemeClr>
              </a:solidFill>
              <a:ln w="19050">
                <a:solidFill>
                  <a:schemeClr val="accent5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6E9-4B7B-866B-2317E22423E0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  <a:alpha val="90000"/>
                </a:schemeClr>
              </a:solidFill>
              <a:ln w="19050">
                <a:solidFill>
                  <a:schemeClr val="accent4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6E9-4B7B-866B-2317E22423E0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  <a:alpha val="90000"/>
                </a:schemeClr>
              </a:solidFill>
              <a:ln w="19050">
                <a:solidFill>
                  <a:schemeClr val="accent6">
                    <a:lumMod val="80000"/>
                    <a:lumOff val="2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80000"/>
                    <a:lumOff val="2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80000"/>
                    <a:lumOff val="2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56E9-4B7B-866B-2317E22423E0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  <a:alpha val="90000"/>
                </a:schemeClr>
              </a:solidFill>
              <a:ln w="19050">
                <a:solidFill>
                  <a:schemeClr val="accent5">
                    <a:lumMod val="80000"/>
                    <a:lumOff val="20000"/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80000"/>
                    <a:lumOff val="2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80000"/>
                    <a:lumOff val="2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56E9-4B7B-866B-2317E22423E0}"/>
              </c:ext>
            </c:extLst>
          </c:dPt>
          <c:dPt>
            <c:idx val="8"/>
            <c:bubble3D val="0"/>
            <c:spPr>
              <a:solidFill>
                <a:schemeClr val="accent4">
                  <a:lumMod val="80000"/>
                  <a:lumOff val="20000"/>
                  <a:alpha val="90000"/>
                </a:schemeClr>
              </a:solidFill>
              <a:ln w="19050">
                <a:solidFill>
                  <a:schemeClr val="accent4">
                    <a:lumMod val="80000"/>
                    <a:lumOff val="20000"/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80000"/>
                    <a:lumOff val="2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80000"/>
                    <a:lumOff val="2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56E9-4B7B-866B-2317E22423E0}"/>
              </c:ext>
            </c:extLst>
          </c:dPt>
          <c:dPt>
            <c:idx val="9"/>
            <c:bubble3D val="0"/>
            <c:spPr>
              <a:solidFill>
                <a:schemeClr val="accent6">
                  <a:lumMod val="80000"/>
                  <a:alpha val="90000"/>
                </a:schemeClr>
              </a:solidFill>
              <a:ln w="19050">
                <a:solidFill>
                  <a:schemeClr val="accent6">
                    <a:lumMod val="8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8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8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56E9-4B7B-866B-2317E22423E0}"/>
              </c:ext>
            </c:extLst>
          </c:dPt>
          <c:dPt>
            <c:idx val="10"/>
            <c:bubble3D val="0"/>
            <c:spPr>
              <a:solidFill>
                <a:schemeClr val="accent5">
                  <a:lumMod val="80000"/>
                  <a:alpha val="90000"/>
                </a:schemeClr>
              </a:solidFill>
              <a:ln w="19050">
                <a:solidFill>
                  <a:schemeClr val="accent5">
                    <a:lumMod val="80000"/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8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8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56E9-4B7B-866B-2317E22423E0}"/>
              </c:ext>
            </c:extLst>
          </c:dPt>
          <c:dPt>
            <c:idx val="11"/>
            <c:bubble3D val="0"/>
            <c:spPr>
              <a:solidFill>
                <a:schemeClr val="accent4">
                  <a:lumMod val="80000"/>
                  <a:alpha val="90000"/>
                </a:schemeClr>
              </a:solidFill>
              <a:ln w="19050">
                <a:solidFill>
                  <a:schemeClr val="accent4">
                    <a:lumMod val="80000"/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8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8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56E9-4B7B-866B-2317E22423E0}"/>
              </c:ext>
            </c:extLst>
          </c:dPt>
          <c:dLbls>
            <c:dLbl>
              <c:idx val="0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E9-4B7B-866B-2317E22423E0}"/>
                </c:ext>
              </c:extLst>
            </c:dLbl>
            <c:dLbl>
              <c:idx val="1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E9-4B7B-866B-2317E22423E0}"/>
                </c:ext>
              </c:extLst>
            </c:dLbl>
            <c:dLbl>
              <c:idx val="2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E9-4B7B-866B-2317E22423E0}"/>
                </c:ext>
              </c:extLst>
            </c:dLbl>
            <c:dLbl>
              <c:idx val="3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E9-4B7B-866B-2317E22423E0}"/>
                </c:ext>
              </c:extLst>
            </c:dLbl>
            <c:dLbl>
              <c:idx val="4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6E9-4B7B-866B-2317E22423E0}"/>
                </c:ext>
              </c:extLst>
            </c:dLbl>
            <c:dLbl>
              <c:idx val="5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6E9-4B7B-866B-2317E22423E0}"/>
                </c:ext>
              </c:extLst>
            </c:dLbl>
            <c:dLbl>
              <c:idx val="6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80000"/>
                      <a:lumOff val="2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80000"/>
                      <a:lumOff val="2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6E9-4B7B-866B-2317E22423E0}"/>
                </c:ext>
              </c:extLst>
            </c:dLbl>
            <c:dLbl>
              <c:idx val="7"/>
              <c:numFmt formatCode="0.0%" sourceLinked="0"/>
              <c:spPr>
                <a:solidFill>
                  <a:sysClr val="window" lastClr="FFFFFF">
                    <a:alpha val="90000"/>
                  </a:sysClr>
                </a:solidFill>
                <a:ln w="12700" cap="flat" cmpd="sng" algn="ctr">
                  <a:solidFill>
                    <a:srgbClr val="70AD47"/>
                  </a:solidFill>
                  <a:round/>
                </a:ln>
                <a:effectLst>
                  <a:outerShdw blurRad="50800" dist="38100" dir="2700000" algn="tl" rotWithShape="0">
                    <a:srgbClr val="70AD47">
                      <a:lumMod val="75000"/>
                      <a:alpha val="40000"/>
                    </a:srgb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6E9-4B7B-866B-2317E22423E0}"/>
                </c:ext>
              </c:extLst>
            </c:dLbl>
            <c:dLbl>
              <c:idx val="8"/>
              <c:numFmt formatCode="0.0%" sourceLinked="0"/>
              <c:spPr>
                <a:solidFill>
                  <a:sysClr val="window" lastClr="FFFFFF">
                    <a:alpha val="90000"/>
                  </a:sysClr>
                </a:solidFill>
                <a:ln w="12700" cap="flat" cmpd="sng" algn="ctr">
                  <a:solidFill>
                    <a:srgbClr val="70AD47"/>
                  </a:solidFill>
                  <a:round/>
                </a:ln>
                <a:effectLst>
                  <a:outerShdw blurRad="50800" dist="38100" dir="2700000" algn="tl" rotWithShape="0">
                    <a:srgbClr val="70AD47">
                      <a:lumMod val="75000"/>
                      <a:alpha val="40000"/>
                    </a:srgb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6E9-4B7B-866B-2317E22423E0}"/>
                </c:ext>
              </c:extLst>
            </c:dLbl>
            <c:dLbl>
              <c:idx val="9"/>
              <c:numFmt formatCode="0.0%" sourceLinked="0"/>
              <c:spPr>
                <a:solidFill>
                  <a:sysClr val="window" lastClr="FFFFFF">
                    <a:alpha val="90000"/>
                  </a:sysClr>
                </a:solidFill>
                <a:ln w="12700" cap="flat" cmpd="sng" algn="ctr">
                  <a:solidFill>
                    <a:srgbClr val="70AD47"/>
                  </a:solidFill>
                  <a:round/>
                </a:ln>
                <a:effectLst>
                  <a:outerShdw blurRad="50800" dist="38100" dir="2700000" algn="tl" rotWithShape="0">
                    <a:srgbClr val="70AD47">
                      <a:lumMod val="75000"/>
                      <a:alpha val="40000"/>
                    </a:srgb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56E9-4B7B-866B-2317E22423E0}"/>
                </c:ext>
              </c:extLst>
            </c:dLbl>
            <c:dLbl>
              <c:idx val="10"/>
              <c:numFmt formatCode="0.0%" sourceLinked="0"/>
              <c:spPr>
                <a:solidFill>
                  <a:sysClr val="window" lastClr="FFFFFF">
                    <a:alpha val="90000"/>
                  </a:sysClr>
                </a:solidFill>
                <a:ln w="12700" cap="flat" cmpd="sng" algn="ctr">
                  <a:solidFill>
                    <a:srgbClr val="70AD47"/>
                  </a:solidFill>
                  <a:round/>
                </a:ln>
                <a:effectLst>
                  <a:outerShdw blurRad="50800" dist="38100" dir="2700000" algn="tl" rotWithShape="0">
                    <a:srgbClr val="70AD47">
                      <a:lumMod val="75000"/>
                      <a:alpha val="40000"/>
                    </a:srgb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56E9-4B7B-866B-2317E22423E0}"/>
                </c:ext>
              </c:extLst>
            </c:dLbl>
            <c:dLbl>
              <c:idx val="11"/>
              <c:numFmt formatCode="0.0%" sourceLinked="0"/>
              <c:spPr>
                <a:solidFill>
                  <a:sysClr val="window" lastClr="FFFFFF">
                    <a:alpha val="90000"/>
                  </a:sysClr>
                </a:solidFill>
                <a:ln w="12700" cap="flat" cmpd="sng" algn="ctr">
                  <a:solidFill>
                    <a:srgbClr val="70AD47"/>
                  </a:solidFill>
                  <a:round/>
                </a:ln>
                <a:effectLst>
                  <a:outerShdw blurRad="50800" dist="38100" dir="2700000" algn="tl" rotWithShape="0">
                    <a:srgbClr val="70AD47">
                      <a:lumMod val="75000"/>
                      <a:alpha val="40000"/>
                    </a:srgb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56E9-4B7B-866B-2317E22423E0}"/>
                </c:ext>
              </c:extLst>
            </c:dLbl>
            <c:numFmt formatCode="0.0%" sourceLinked="0"/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70AD47"/>
                </a:solidFill>
                <a:round/>
              </a:ln>
              <a:effectLst>
                <a:outerShdw blurRad="50800" dist="38100" dir="2700000" algn="tl" rotWithShape="0">
                  <a:srgbClr val="70AD47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cap="small" baseline="0">
                    <a:solidFill>
                      <a:schemeClr val="accent1"/>
                    </a:solidFill>
                    <a:effectLst/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('RDTE SubSystem Level'!$A$28:$A$34,'RDTE SubSystem Level'!$A$36,'RDTE SubSystem Level'!$A$39:$A$41,'RDTE SubSystem Level'!$A$46)</c:f>
              <c:strCache>
                <c:ptCount val="12"/>
                <c:pt idx="0">
                  <c:v>ATR Engine Cost</c:v>
                </c:pt>
                <c:pt idx="1">
                  <c:v>DMR Engine Cost</c:v>
                </c:pt>
                <c:pt idx="2">
                  <c:v>Propellant/Fuel Subsystem </c:v>
                </c:pt>
                <c:pt idx="3">
                  <c:v>Thermal Protection Subsystem (TPS)</c:v>
                </c:pt>
                <c:pt idx="4">
                  <c:v>Thermal &amp; Energy Management Subsystem (TEMS)</c:v>
                </c:pt>
                <c:pt idx="5">
                  <c:v>Integration</c:v>
                </c:pt>
                <c:pt idx="6">
                  <c:v>Structure</c:v>
                </c:pt>
                <c:pt idx="7">
                  <c:v>Environmental Control Subsystem (ECS)</c:v>
                </c:pt>
                <c:pt idx="8">
                  <c:v>Flight Control Subsystem (FCS)</c:v>
                </c:pt>
                <c:pt idx="9">
                  <c:v>Avionic Subsystem</c:v>
                </c:pt>
                <c:pt idx="10">
                  <c:v>Electrical Power Subsystem (EPS)</c:v>
                </c:pt>
                <c:pt idx="11">
                  <c:v>Other subsystems</c:v>
                </c:pt>
              </c:strCache>
            </c:strRef>
          </c:cat>
          <c:val>
            <c:numRef>
              <c:f>('RDTE SubSystem Level'!$B$28:$B$34,'RDTE SubSystem Level'!$B$36,'RDTE SubSystem Level'!$B$39:$B$41,'RDTE SubSystem Level'!$B$46)</c:f>
              <c:numCache>
                <c:formatCode>0.00</c:formatCode>
                <c:ptCount val="12"/>
                <c:pt idx="0">
                  <c:v>4544.4514607290148</c:v>
                </c:pt>
                <c:pt idx="1">
                  <c:v>1035.1970244460613</c:v>
                </c:pt>
                <c:pt idx="2">
                  <c:v>107.7921071531315</c:v>
                </c:pt>
                <c:pt idx="3">
                  <c:v>754.6568557571469</c:v>
                </c:pt>
                <c:pt idx="4">
                  <c:v>51.998504628009634</c:v>
                </c:pt>
                <c:pt idx="5">
                  <c:v>4878.3056620841489</c:v>
                </c:pt>
                <c:pt idx="6">
                  <c:v>12908.325656413675</c:v>
                </c:pt>
                <c:pt idx="7">
                  <c:v>438.49938535587853</c:v>
                </c:pt>
                <c:pt idx="8">
                  <c:v>602.93665486433315</c:v>
                </c:pt>
                <c:pt idx="9">
                  <c:v>191.84348109319686</c:v>
                </c:pt>
                <c:pt idx="10">
                  <c:v>712.56150120330278</c:v>
                </c:pt>
                <c:pt idx="11">
                  <c:v>767.37392437278754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6E9-4B7B-866B-2317E22423E0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445925925925925E-2"/>
          <c:y val="0.16321770833333332"/>
          <c:w val="0.3376237037037037"/>
          <c:h val="0.238874652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PROD @Vehicle Level</a:t>
            </a:r>
            <a:endParaRPr lang="it-IT" sz="12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5.5893888888888889E-2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5"/>
      <c:rotY val="220"/>
      <c:depthPercent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13555555555554"/>
          <c:y val="0.34073611111111107"/>
          <c:w val="0.66956735659538247"/>
          <c:h val="0.47404568318980495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138-44EB-A78D-377BCD1E6073}"/>
              </c:ext>
            </c:extLst>
          </c:dPt>
          <c:dPt>
            <c:idx val="1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5138-44EB-A78D-377BCD1E6073}"/>
              </c:ext>
            </c:extLst>
          </c:dPt>
          <c:dPt>
            <c:idx val="2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5138-44EB-A78D-377BCD1E6073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alpha val="90000"/>
                </a:schemeClr>
              </a:solidFill>
              <a:ln w="19050">
                <a:solidFill>
                  <a:schemeClr val="accent6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5138-44EB-A78D-377BCD1E6073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  <a:alpha val="90000"/>
                </a:schemeClr>
              </a:solidFill>
              <a:ln w="19050">
                <a:solidFill>
                  <a:schemeClr val="accent5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5138-44EB-A78D-377BCD1E6073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  <a:alpha val="90000"/>
                </a:schemeClr>
              </a:solidFill>
              <a:ln w="19050">
                <a:solidFill>
                  <a:schemeClr val="accent4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5138-44EB-A78D-377BCD1E6073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  <a:alpha val="90000"/>
                </a:schemeClr>
              </a:solidFill>
              <a:ln w="19050">
                <a:solidFill>
                  <a:schemeClr val="accent6">
                    <a:lumMod val="80000"/>
                    <a:lumOff val="2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80000"/>
                    <a:lumOff val="2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80000"/>
                    <a:lumOff val="2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5138-44EB-A78D-377BCD1E6073}"/>
              </c:ext>
            </c:extLst>
          </c:dPt>
          <c:dLbls>
            <c:dLbl>
              <c:idx val="0"/>
              <c:layout>
                <c:manualLayout>
                  <c:x val="0.28754370370370369"/>
                  <c:y val="-3.5168821489906389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5138-44EB-A78D-377BCD1E6073}"/>
                </c:ext>
              </c:extLst>
            </c:dLbl>
            <c:dLbl>
              <c:idx val="1"/>
              <c:layout>
                <c:manualLayout>
                  <c:x val="0.14221453703703707"/>
                  <c:y val="3.7162152777777617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138-44EB-A78D-377BCD1E6073}"/>
                </c:ext>
              </c:extLst>
            </c:dLbl>
            <c:dLbl>
              <c:idx val="2"/>
              <c:layout>
                <c:manualLayout>
                  <c:x val="-3.2018333333333343E-2"/>
                  <c:y val="3.6730902777777776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5138-44EB-A78D-377BCD1E6073}"/>
                </c:ext>
              </c:extLst>
            </c:dLbl>
            <c:dLbl>
              <c:idx val="3"/>
              <c:layout>
                <c:manualLayout>
                  <c:x val="-0.11019958091323229"/>
                  <c:y val="-3.1104197116299696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288721471305118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138-44EB-A78D-377BCD1E6073}"/>
                </c:ext>
              </c:extLst>
            </c:dLbl>
            <c:dLbl>
              <c:idx val="4"/>
              <c:layout>
                <c:manualLayout>
                  <c:x val="-3.8962768973621262E-2"/>
                  <c:y val="-8.2355885315468863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0219366275204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5138-44EB-A78D-377BCD1E6073}"/>
                </c:ext>
              </c:extLst>
            </c:dLbl>
            <c:dLbl>
              <c:idx val="5"/>
              <c:layout>
                <c:manualLayout>
                  <c:x val="-0.10607178562019434"/>
                  <c:y val="1.0912213453738384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2426917164935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5138-44EB-A78D-377BCD1E6073}"/>
                </c:ext>
              </c:extLst>
            </c:dLbl>
            <c:dLbl>
              <c:idx val="6"/>
              <c:layout>
                <c:manualLayout>
                  <c:x val="-1.997815584374794E-2"/>
                  <c:y val="-4.9816663251666032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80000"/>
                      <a:lumOff val="2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80000"/>
                      <a:lumOff val="2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40533646456169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5138-44EB-A78D-377BCD1E6073}"/>
                </c:ext>
              </c:extLst>
            </c:dLbl>
            <c:numFmt formatCode="0.0%" sourceLinked="0"/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70AD47"/>
                </a:solidFill>
                <a:round/>
              </a:ln>
              <a:effectLst>
                <a:outerShdw blurRad="50800" dist="38100" dir="2700000" algn="tl" rotWithShape="0">
                  <a:srgbClr val="70AD47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cap="small" baseline="0">
                    <a:solidFill>
                      <a:schemeClr val="accent1"/>
                    </a:solidFill>
                    <a:effectLst/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('PROD Vehicle Level'!$A$11,'PROD Vehicle Level'!$A$13:$A$14)</c:f>
              <c:strCache>
                <c:ptCount val="3"/>
                <c:pt idx="0">
                  <c:v>Vehicle no-engine </c:v>
                </c:pt>
                <c:pt idx="1">
                  <c:v>ATR Engines </c:v>
                </c:pt>
                <c:pt idx="2">
                  <c:v>DMR Engine Cost</c:v>
                </c:pt>
              </c:strCache>
            </c:strRef>
          </c:cat>
          <c:val>
            <c:numRef>
              <c:f>('PROD Vehicle Level'!$B$11,'PROD Vehicle Level'!$B$13:$B$14)</c:f>
              <c:numCache>
                <c:formatCode>0.00</c:formatCode>
                <c:ptCount val="3"/>
                <c:pt idx="0">
                  <c:v>856.37252994649577</c:v>
                </c:pt>
                <c:pt idx="1">
                  <c:v>486.81565271520475</c:v>
                </c:pt>
                <c:pt idx="2">
                  <c:v>19.975921909158693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38-44EB-A78D-377BCD1E6073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445925925925925E-2"/>
          <c:y val="0.16321770833333332"/>
          <c:w val="0.3376237037037037"/>
          <c:h val="0.238874652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400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PROD @Subsystem Breackdown</a:t>
            </a:r>
          </a:p>
        </c:rich>
      </c:tx>
      <c:layout>
        <c:manualLayout>
          <c:xMode val="edge"/>
          <c:yMode val="edge"/>
          <c:x val="5.5893888888888889E-2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title>
    <c:autoTitleDeleted val="0"/>
    <c:view3D>
      <c:rotX val="35"/>
      <c:rotY val="160"/>
      <c:depthPercent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2878441969901692"/>
          <c:y val="0.38913300084313424"/>
          <c:w val="0.66956735659538247"/>
          <c:h val="0.47404568318980495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spPr>
              <a:solidFill>
                <a:schemeClr val="accent1">
                  <a:alpha val="90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61E0-4409-8B1B-5ED7F3705235}"/>
              </c:ext>
            </c:extLst>
          </c:dPt>
          <c:dPt>
            <c:idx val="1"/>
            <c:bubble3D val="0"/>
            <c:spPr>
              <a:solidFill>
                <a:schemeClr val="accent2"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61E0-4409-8B1B-5ED7F3705235}"/>
              </c:ext>
            </c:extLst>
          </c:dPt>
          <c:dPt>
            <c:idx val="2"/>
            <c:bubble3D val="0"/>
            <c:spPr>
              <a:solidFill>
                <a:schemeClr val="accent3">
                  <a:alpha val="90000"/>
                </a:schemeClr>
              </a:solidFill>
              <a:ln w="19050">
                <a:solidFill>
                  <a:schemeClr val="accent3"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61E0-4409-8B1B-5ED7F3705235}"/>
              </c:ext>
            </c:extLst>
          </c:dPt>
          <c:dPt>
            <c:idx val="3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61E0-4409-8B1B-5ED7F3705235}"/>
              </c:ext>
            </c:extLst>
          </c:dPt>
          <c:dPt>
            <c:idx val="4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61E0-4409-8B1B-5ED7F3705235}"/>
              </c:ext>
            </c:extLst>
          </c:dPt>
          <c:dPt>
            <c:idx val="5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61E0-4409-8B1B-5ED7F370523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  <a:alpha val="90000"/>
                </a:schemeClr>
              </a:solidFill>
              <a:ln w="19050">
                <a:solidFill>
                  <a:schemeClr val="accent1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61E0-4409-8B1B-5ED7F370523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  <a:alpha val="90000"/>
                </a:schemeClr>
              </a:solidFill>
              <a:ln w="19050">
                <a:solidFill>
                  <a:schemeClr val="accent2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61E0-4409-8B1B-5ED7F370523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  <a:alpha val="90000"/>
                </a:schemeClr>
              </a:solidFill>
              <a:ln w="19050">
                <a:solidFill>
                  <a:schemeClr val="accent3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1-61E0-4409-8B1B-5ED7F370523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  <a:alpha val="90000"/>
                </a:schemeClr>
              </a:solidFill>
              <a:ln w="19050">
                <a:solidFill>
                  <a:schemeClr val="accent4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3-61E0-4409-8B1B-5ED7F370523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  <a:alpha val="90000"/>
                </a:schemeClr>
              </a:solidFill>
              <a:ln w="19050">
                <a:solidFill>
                  <a:schemeClr val="accent5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5-61E0-4409-8B1B-5ED7F370523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  <a:alpha val="90000"/>
                </a:schemeClr>
              </a:solidFill>
              <a:ln w="19050">
                <a:solidFill>
                  <a:schemeClr val="accent6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17-61E0-4409-8B1B-5ED7F370523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  <a:alpha val="90000"/>
                </a:schemeClr>
              </a:solidFill>
              <a:ln w="19050">
                <a:solidFill>
                  <a:schemeClr val="accent1">
                    <a:lumMod val="80000"/>
                    <a:lumOff val="20000"/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80000"/>
                    <a:lumOff val="2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80000"/>
                    <a:lumOff val="2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29-61E0-4409-8B1B-5ED7F3705235}"/>
              </c:ext>
            </c:extLst>
          </c:dPt>
          <c:dLbls>
            <c:dLbl>
              <c:idx val="0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E0-4409-8B1B-5ED7F3705235}"/>
                </c:ext>
              </c:extLst>
            </c:dLbl>
            <c:dLbl>
              <c:idx val="1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2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E0-4409-8B1B-5ED7F3705235}"/>
                </c:ext>
              </c:extLst>
            </c:dLbl>
            <c:dLbl>
              <c:idx val="2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3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E0-4409-8B1B-5ED7F3705235}"/>
                </c:ext>
              </c:extLst>
            </c:dLbl>
            <c:dLbl>
              <c:idx val="3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E0-4409-8B1B-5ED7F3705235}"/>
                </c:ext>
              </c:extLst>
            </c:dLbl>
            <c:dLbl>
              <c:idx val="4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E0-4409-8B1B-5ED7F3705235}"/>
                </c:ext>
              </c:extLst>
            </c:dLbl>
            <c:dLbl>
              <c:idx val="5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E0-4409-8B1B-5ED7F3705235}"/>
                </c:ext>
              </c:extLst>
            </c:dLbl>
            <c:dLbl>
              <c:idx val="6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E0-4409-8B1B-5ED7F3705235}"/>
                </c:ext>
              </c:extLst>
            </c:dLbl>
            <c:dLbl>
              <c:idx val="7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1E0-4409-8B1B-5ED7F3705235}"/>
                </c:ext>
              </c:extLst>
            </c:dLbl>
            <c:dLbl>
              <c:idx val="8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1E0-4409-8B1B-5ED7F3705235}"/>
                </c:ext>
              </c:extLst>
            </c:dLbl>
            <c:dLbl>
              <c:idx val="9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1E0-4409-8B1B-5ED7F3705235}"/>
                </c:ext>
              </c:extLst>
            </c:dLbl>
            <c:dLbl>
              <c:idx val="10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1E0-4409-8B1B-5ED7F3705235}"/>
                </c:ext>
              </c:extLst>
            </c:dLbl>
            <c:dLbl>
              <c:idx val="11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1E0-4409-8B1B-5ED7F3705235}"/>
                </c:ext>
              </c:extLst>
            </c:dLbl>
            <c:dLbl>
              <c:idx val="12"/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>
                      <a:lumMod val="80000"/>
                      <a:lumOff val="2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80000"/>
                      <a:lumOff val="2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61E0-4409-8B1B-5ED7F3705235}"/>
                </c:ext>
              </c:extLst>
            </c:dLbl>
            <c:numFmt formatCode="0.0%" sourceLinked="0"/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472C4"/>
                </a:solidFill>
                <a:round/>
              </a:ln>
              <a:effectLst>
                <a:outerShdw blurRad="50800" dist="38100" dir="2700000" algn="tl" rotWithShape="0">
                  <a:srgbClr val="4472C4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cap="small" baseline="0">
                    <a:solidFill>
                      <a:schemeClr val="accent1"/>
                    </a:solidFill>
                    <a:effectLst/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it-IT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('PROD Subsystem Level'!$A$45:$A$53,'PROD Subsystem Level'!$A$56:$A$58,'PROD Subsystem Level'!$A$63)</c:f>
              <c:strCache>
                <c:ptCount val="13"/>
                <c:pt idx="0">
                  <c:v>ATR Engine Set</c:v>
                </c:pt>
                <c:pt idx="1">
                  <c:v>DMR Engine </c:v>
                </c:pt>
                <c:pt idx="2">
                  <c:v>Propellant/Fuel Subsystem </c:v>
                </c:pt>
                <c:pt idx="3">
                  <c:v>Thermal Protection Subsystem (TPS)</c:v>
                </c:pt>
                <c:pt idx="4">
                  <c:v>Thermal &amp; Energy Management Subsystem (TEMS)</c:v>
                </c:pt>
                <c:pt idx="5">
                  <c:v>Integration</c:v>
                </c:pt>
                <c:pt idx="6">
                  <c:v>Structure</c:v>
                </c:pt>
                <c:pt idx="7">
                  <c:v>Landing Gear</c:v>
                </c:pt>
                <c:pt idx="8">
                  <c:v>Environmental Control Subsystem (ECS)</c:v>
                </c:pt>
                <c:pt idx="9">
                  <c:v>Flight Control Subsystem (FCS)</c:v>
                </c:pt>
                <c:pt idx="10">
                  <c:v>Avionic Subsystem</c:v>
                </c:pt>
                <c:pt idx="11">
                  <c:v>Electrical Power Subsystem (EPS)</c:v>
                </c:pt>
                <c:pt idx="12">
                  <c:v>Other Subsystems</c:v>
                </c:pt>
              </c:strCache>
            </c:strRef>
          </c:cat>
          <c:val>
            <c:numRef>
              <c:f>('PROD Subsystem Level'!$B$45:$B$53,'PROD Subsystem Level'!$B$56:$B$58,'PROD Subsystem Level'!$B$63)</c:f>
              <c:numCache>
                <c:formatCode>0.00</c:formatCode>
                <c:ptCount val="13"/>
                <c:pt idx="0">
                  <c:v>486.81565271520475</c:v>
                </c:pt>
                <c:pt idx="1">
                  <c:v>19.975921909158693</c:v>
                </c:pt>
                <c:pt idx="2">
                  <c:v>22.217249419240769</c:v>
                </c:pt>
                <c:pt idx="3">
                  <c:v>12.017505705918543</c:v>
                </c:pt>
                <c:pt idx="4">
                  <c:v>35.389051041510839</c:v>
                </c:pt>
                <c:pt idx="5">
                  <c:v>21.736249440042545</c:v>
                </c:pt>
                <c:pt idx="6">
                  <c:v>509.24927259528266</c:v>
                </c:pt>
                <c:pt idx="7">
                  <c:v>8.2804759771590657</c:v>
                </c:pt>
                <c:pt idx="8">
                  <c:v>24.841427931477195</c:v>
                </c:pt>
                <c:pt idx="9">
                  <c:v>22.771308937187431</c:v>
                </c:pt>
                <c:pt idx="10">
                  <c:v>8.2804759771590657</c:v>
                </c:pt>
                <c:pt idx="11">
                  <c:v>173.88999552034036</c:v>
                </c:pt>
                <c:pt idx="12">
                  <c:v>17.699517401177502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61E0-4409-8B1B-5ED7F3705235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445925925925925E-2"/>
          <c:y val="0.16321770833333332"/>
          <c:w val="0.3376237037037037"/>
          <c:h val="0.238874652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Direct operating cost breackdown</a:t>
            </a:r>
            <a:endParaRPr lang="it-IT" sz="12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5.5893888888888889E-2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5"/>
      <c:rotY val="220"/>
      <c:depthPercent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13555555555554"/>
          <c:y val="0.34073611111111107"/>
          <c:w val="0.66956735659538247"/>
          <c:h val="0.47404568318980495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spPr>
              <a:solidFill>
                <a:schemeClr val="accent1">
                  <a:alpha val="90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C6B-423E-863A-92D4560068C1}"/>
              </c:ext>
            </c:extLst>
          </c:dPt>
          <c:dPt>
            <c:idx val="1"/>
            <c:bubble3D val="0"/>
            <c:spPr>
              <a:solidFill>
                <a:schemeClr val="accent2"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2C6B-423E-863A-92D4560068C1}"/>
              </c:ext>
            </c:extLst>
          </c:dPt>
          <c:dPt>
            <c:idx val="2"/>
            <c:bubble3D val="0"/>
            <c:spPr>
              <a:solidFill>
                <a:schemeClr val="accent3">
                  <a:alpha val="90000"/>
                </a:schemeClr>
              </a:solidFill>
              <a:ln w="19050">
                <a:solidFill>
                  <a:schemeClr val="accent3"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2C6B-423E-863A-92D4560068C1}"/>
              </c:ext>
            </c:extLst>
          </c:dPt>
          <c:dPt>
            <c:idx val="3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2C6B-423E-863A-92D4560068C1}"/>
              </c:ext>
            </c:extLst>
          </c:dPt>
          <c:dPt>
            <c:idx val="4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2C6B-423E-863A-92D4560068C1}"/>
              </c:ext>
            </c:extLst>
          </c:dPt>
          <c:dPt>
            <c:idx val="5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2C6B-423E-863A-92D4560068C1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  <a:alpha val="90000"/>
                </a:schemeClr>
              </a:solidFill>
              <a:ln w="19050">
                <a:solidFill>
                  <a:schemeClr val="accent1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2C6B-423E-863A-92D4560068C1}"/>
              </c:ext>
            </c:extLst>
          </c:dPt>
          <c:dLbls>
            <c:dLbl>
              <c:idx val="0"/>
              <c:layout>
                <c:manualLayout>
                  <c:x val="0.28754370370370369"/>
                  <c:y val="-3.5168821489906389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2C6B-423E-863A-92D4560068C1}"/>
                </c:ext>
              </c:extLst>
            </c:dLbl>
            <c:dLbl>
              <c:idx val="1"/>
              <c:layout>
                <c:manualLayout>
                  <c:x val="1.3072070155016088E-2"/>
                  <c:y val="-9.3110737932997983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2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2C6B-423E-863A-92D4560068C1}"/>
                </c:ext>
              </c:extLst>
            </c:dLbl>
            <c:dLbl>
              <c:idx val="2"/>
              <c:layout>
                <c:manualLayout>
                  <c:x val="-3.2018333333333343E-2"/>
                  <c:y val="3.6730902777777776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3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2C6B-423E-863A-92D4560068C1}"/>
                </c:ext>
              </c:extLst>
            </c:dLbl>
            <c:dLbl>
              <c:idx val="3"/>
              <c:layout>
                <c:manualLayout>
                  <c:x val="-0.16184891586103686"/>
                  <c:y val="2.9689809053821761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288721471305118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2C6B-423E-863A-92D4560068C1}"/>
                </c:ext>
              </c:extLst>
            </c:dLbl>
            <c:dLbl>
              <c:idx val="4"/>
              <c:layout>
                <c:manualLayout>
                  <c:x val="-3.8962768973621262E-2"/>
                  <c:y val="-8.2355885315468863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0219366275204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2C6B-423E-863A-92D4560068C1}"/>
                </c:ext>
              </c:extLst>
            </c:dLbl>
            <c:dLbl>
              <c:idx val="5"/>
              <c:layout>
                <c:manualLayout>
                  <c:x val="-0.10607178562019434"/>
                  <c:y val="1.0912213453738384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2426917164935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2C6B-423E-863A-92D4560068C1}"/>
                </c:ext>
              </c:extLst>
            </c:dLbl>
            <c:dLbl>
              <c:idx val="6"/>
              <c:layout>
                <c:manualLayout>
                  <c:x val="-1.997815584374794E-2"/>
                  <c:y val="-4.9816663251666032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40533646456169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2C6B-423E-863A-92D4560068C1}"/>
                </c:ext>
              </c:extLst>
            </c:dLbl>
            <c:numFmt formatCode="0.0%" sourceLinked="0"/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472C4"/>
                </a:solidFill>
                <a:round/>
              </a:ln>
              <a:effectLst>
                <a:outerShdw blurRad="50800" dist="38100" dir="2700000" algn="tl" rotWithShape="0">
                  <a:srgbClr val="4472C4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cap="small" baseline="0">
                    <a:solidFill>
                      <a:schemeClr val="accent1"/>
                    </a:solidFill>
                    <a:effectLst/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OPS_DOC!$A$16:$A$20</c:f>
              <c:strCache>
                <c:ptCount val="5"/>
                <c:pt idx="0">
                  <c:v>DOC FUEL</c:v>
                </c:pt>
                <c:pt idx="1">
                  <c:v>DOC CREW</c:v>
                </c:pt>
                <c:pt idx="2">
                  <c:v>DOC INSURANCE</c:v>
                </c:pt>
                <c:pt idx="3">
                  <c:v>DOC DEPRECIATION</c:v>
                </c:pt>
                <c:pt idx="4">
                  <c:v>DOC MAINTENANCE</c:v>
                </c:pt>
              </c:strCache>
            </c:strRef>
          </c:cat>
          <c:val>
            <c:numRef>
              <c:f>OPS_DOC!$B$16:$B$20</c:f>
              <c:numCache>
                <c:formatCode>0.0</c:formatCode>
                <c:ptCount val="5"/>
                <c:pt idx="0">
                  <c:v>71.11531164779025</c:v>
                </c:pt>
                <c:pt idx="1">
                  <c:v>1.5732745443850038</c:v>
                </c:pt>
                <c:pt idx="2">
                  <c:v>3.3766515694229597</c:v>
                </c:pt>
                <c:pt idx="3">
                  <c:v>19.236927294422983</c:v>
                </c:pt>
                <c:pt idx="4">
                  <c:v>4.6978349439788083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C6B-423E-863A-92D4560068C1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445925925925925E-2"/>
          <c:y val="0.16321770833333332"/>
          <c:w val="0.3376237037037037"/>
          <c:h val="0.238874652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Maintenance cost breakdown</a:t>
            </a:r>
            <a:endParaRPr lang="it-IT" sz="12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5.5893888888888889E-2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5"/>
      <c:rotY val="220"/>
      <c:depthPercent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13555555555554"/>
          <c:y val="0.34073611111111107"/>
          <c:w val="0.66956735659538247"/>
          <c:h val="0.47404568318980495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spPr>
              <a:solidFill>
                <a:schemeClr val="accent1">
                  <a:alpha val="90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459-4849-8281-50CA674D4280}"/>
              </c:ext>
            </c:extLst>
          </c:dPt>
          <c:dPt>
            <c:idx val="1"/>
            <c:bubble3D val="0"/>
            <c:spPr>
              <a:solidFill>
                <a:schemeClr val="accent2"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459-4849-8281-50CA674D4280}"/>
              </c:ext>
            </c:extLst>
          </c:dPt>
          <c:dPt>
            <c:idx val="2"/>
            <c:bubble3D val="0"/>
            <c:spPr>
              <a:solidFill>
                <a:schemeClr val="accent3">
                  <a:alpha val="90000"/>
                </a:schemeClr>
              </a:solidFill>
              <a:ln w="19050">
                <a:solidFill>
                  <a:schemeClr val="accent3"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459-4849-8281-50CA674D4280}"/>
              </c:ext>
            </c:extLst>
          </c:dPt>
          <c:dPt>
            <c:idx val="3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459-4849-8281-50CA674D4280}"/>
              </c:ext>
            </c:extLst>
          </c:dPt>
          <c:dPt>
            <c:idx val="4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459-4849-8281-50CA674D4280}"/>
              </c:ext>
            </c:extLst>
          </c:dPt>
          <c:dPt>
            <c:idx val="5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D459-4849-8281-50CA674D428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  <a:alpha val="90000"/>
                </a:schemeClr>
              </a:solidFill>
              <a:ln w="19050">
                <a:solidFill>
                  <a:schemeClr val="accent1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D459-4849-8281-50CA674D4280}"/>
              </c:ext>
            </c:extLst>
          </c:dPt>
          <c:dLbls>
            <c:dLbl>
              <c:idx val="0"/>
              <c:layout>
                <c:manualLayout>
                  <c:x val="0.28754370370370369"/>
                  <c:y val="-3.5168821489906389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D459-4849-8281-50CA674D4280}"/>
                </c:ext>
              </c:extLst>
            </c:dLbl>
            <c:dLbl>
              <c:idx val="1"/>
              <c:layout>
                <c:manualLayout>
                  <c:x val="1.3072070155016088E-2"/>
                  <c:y val="-9.3110737932997983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2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459-4849-8281-50CA674D4280}"/>
                </c:ext>
              </c:extLst>
            </c:dLbl>
            <c:dLbl>
              <c:idx val="2"/>
              <c:layout>
                <c:manualLayout>
                  <c:x val="-3.2018333333333343E-2"/>
                  <c:y val="3.6730902777777776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3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D459-4849-8281-50CA674D4280}"/>
                </c:ext>
              </c:extLst>
            </c:dLbl>
            <c:dLbl>
              <c:idx val="3"/>
              <c:layout>
                <c:manualLayout>
                  <c:x val="-0.16184891586103686"/>
                  <c:y val="2.9689809053821761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288721471305118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D459-4849-8281-50CA674D4280}"/>
                </c:ext>
              </c:extLst>
            </c:dLbl>
            <c:dLbl>
              <c:idx val="4"/>
              <c:layout>
                <c:manualLayout>
                  <c:x val="-3.8962768973621262E-2"/>
                  <c:y val="-8.2355885315468863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0219366275204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459-4849-8281-50CA674D4280}"/>
                </c:ext>
              </c:extLst>
            </c:dLbl>
            <c:dLbl>
              <c:idx val="5"/>
              <c:layout>
                <c:manualLayout>
                  <c:x val="-0.10607178562019434"/>
                  <c:y val="1.0912213453738384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2426917164935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D459-4849-8281-50CA674D4280}"/>
                </c:ext>
              </c:extLst>
            </c:dLbl>
            <c:dLbl>
              <c:idx val="6"/>
              <c:layout>
                <c:manualLayout>
                  <c:x val="-1.997815584374794E-2"/>
                  <c:y val="-4.9816663251666032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40533646456169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D459-4849-8281-50CA674D4280}"/>
                </c:ext>
              </c:extLst>
            </c:dLbl>
            <c:numFmt formatCode="0.0%" sourceLinked="0"/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472C4"/>
                </a:solidFill>
                <a:round/>
              </a:ln>
              <a:effectLst>
                <a:outerShdw blurRad="50800" dist="38100" dir="2700000" algn="tl" rotWithShape="0">
                  <a:srgbClr val="4472C4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cap="small" baseline="0">
                    <a:solidFill>
                      <a:schemeClr val="accent1"/>
                    </a:solidFill>
                    <a:effectLst/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OPS_DOC!$A$7:$A$12</c:f>
              <c:strCache>
                <c:ptCount val="6"/>
                <c:pt idx="0">
                  <c:v>DOC M_AF_L</c:v>
                </c:pt>
                <c:pt idx="1">
                  <c:v>DOC M_AF_M</c:v>
                </c:pt>
                <c:pt idx="2">
                  <c:v>DOC M_TJ_L</c:v>
                </c:pt>
                <c:pt idx="3">
                  <c:v>DOC M_TJ_M</c:v>
                </c:pt>
                <c:pt idx="4">
                  <c:v>DOC M_RJ_L</c:v>
                </c:pt>
                <c:pt idx="5">
                  <c:v>DOC M_RJ_M</c:v>
                </c:pt>
              </c:strCache>
            </c:strRef>
          </c:cat>
          <c:val>
            <c:numRef>
              <c:f>OPS_DOC!$B$7:$B$12</c:f>
              <c:numCache>
                <c:formatCode>0.0</c:formatCode>
                <c:ptCount val="6"/>
                <c:pt idx="0">
                  <c:v>1.0144030646696198</c:v>
                </c:pt>
                <c:pt idx="1">
                  <c:v>1.7211792040806237</c:v>
                </c:pt>
                <c:pt idx="2">
                  <c:v>0.63788493795679546</c:v>
                </c:pt>
                <c:pt idx="3">
                  <c:v>0.60212533697051607</c:v>
                </c:pt>
                <c:pt idx="4">
                  <c:v>0.12460585577207341</c:v>
                </c:pt>
                <c:pt idx="5">
                  <c:v>0.59763654452918102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459-4849-8281-50CA674D4280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445925925925925E-2"/>
          <c:y val="0.16321770833333332"/>
          <c:w val="0.25103510920574068"/>
          <c:h val="0.328618128842795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INDirect operating cost breackdown</a:t>
            </a:r>
            <a:endParaRPr lang="it-IT" sz="12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5.5893888888888889E-2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5"/>
      <c:rotY val="220"/>
      <c:depthPercent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13555555555554"/>
          <c:y val="0.34073611111111107"/>
          <c:w val="0.66956735659538247"/>
          <c:h val="0.47404568318980495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spPr>
              <a:solidFill>
                <a:schemeClr val="accent1">
                  <a:alpha val="90000"/>
                </a:schemeClr>
              </a:solidFill>
              <a:ln w="19050">
                <a:solidFill>
                  <a:schemeClr val="accent1"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048-4A54-8D21-5CE95E910785}"/>
              </c:ext>
            </c:extLst>
          </c:dPt>
          <c:dPt>
            <c:idx val="1"/>
            <c:bubble3D val="0"/>
            <c:spPr>
              <a:solidFill>
                <a:schemeClr val="accent2"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048-4A54-8D21-5CE95E910785}"/>
              </c:ext>
            </c:extLst>
          </c:dPt>
          <c:dPt>
            <c:idx val="2"/>
            <c:bubble3D val="0"/>
            <c:spPr>
              <a:solidFill>
                <a:schemeClr val="accent3">
                  <a:alpha val="90000"/>
                </a:schemeClr>
              </a:solidFill>
              <a:ln w="19050">
                <a:solidFill>
                  <a:schemeClr val="accent3">
                    <a:lumMod val="75000"/>
                  </a:schemeClr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3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048-4A54-8D21-5CE95E910785}"/>
              </c:ext>
            </c:extLst>
          </c:dPt>
          <c:dPt>
            <c:idx val="3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048-4A54-8D21-5CE95E910785}"/>
              </c:ext>
            </c:extLst>
          </c:dPt>
          <c:dPt>
            <c:idx val="4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048-4A54-8D21-5CE95E910785}"/>
              </c:ext>
            </c:extLst>
          </c:dPt>
          <c:dPt>
            <c:idx val="5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D048-4A54-8D21-5CE95E91078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  <a:alpha val="90000"/>
                </a:schemeClr>
              </a:solidFill>
              <a:ln w="19050">
                <a:solidFill>
                  <a:schemeClr val="accent1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1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1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D048-4A54-8D21-5CE95E910785}"/>
              </c:ext>
            </c:extLst>
          </c:dPt>
          <c:dLbls>
            <c:dLbl>
              <c:idx val="0"/>
              <c:layout>
                <c:manualLayout>
                  <c:x val="0.28754370370370369"/>
                  <c:y val="-3.5168821489906389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D048-4A54-8D21-5CE95E910785}"/>
                </c:ext>
              </c:extLst>
            </c:dLbl>
            <c:dLbl>
              <c:idx val="1"/>
              <c:layout>
                <c:manualLayout>
                  <c:x val="1.3072070155016088E-2"/>
                  <c:y val="-9.3110737932997983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2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048-4A54-8D21-5CE95E910785}"/>
                </c:ext>
              </c:extLst>
            </c:dLbl>
            <c:dLbl>
              <c:idx val="2"/>
              <c:layout>
                <c:manualLayout>
                  <c:x val="-3.2018333333333343E-2"/>
                  <c:y val="3.6730902777777776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3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D048-4A54-8D21-5CE95E910785}"/>
                </c:ext>
              </c:extLst>
            </c:dLbl>
            <c:dLbl>
              <c:idx val="3"/>
              <c:layout>
                <c:manualLayout>
                  <c:x val="-0.16184891586103686"/>
                  <c:y val="2.9689809053821761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288721471305118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D048-4A54-8D21-5CE95E910785}"/>
                </c:ext>
              </c:extLst>
            </c:dLbl>
            <c:dLbl>
              <c:idx val="4"/>
              <c:layout>
                <c:manualLayout>
                  <c:x val="-3.8962768973621262E-2"/>
                  <c:y val="-8.2355885315468863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0219366275204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048-4A54-8D21-5CE95E910785}"/>
                </c:ext>
              </c:extLst>
            </c:dLbl>
            <c:dLbl>
              <c:idx val="5"/>
              <c:layout>
                <c:manualLayout>
                  <c:x val="-0.10607178562019434"/>
                  <c:y val="1.0912213453738384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2426917164935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D048-4A54-8D21-5CE95E910785}"/>
                </c:ext>
              </c:extLst>
            </c:dLbl>
            <c:dLbl>
              <c:idx val="6"/>
              <c:layout>
                <c:manualLayout>
                  <c:x val="-1.997815584374794E-2"/>
                  <c:y val="-4.9816663251666032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1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1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40533646456169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D048-4A54-8D21-5CE95E910785}"/>
                </c:ext>
              </c:extLst>
            </c:dLbl>
            <c:numFmt formatCode="0.0%" sourceLinked="0"/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4472C4"/>
                </a:solidFill>
                <a:round/>
              </a:ln>
              <a:effectLst>
                <a:outerShdw blurRad="50800" dist="38100" dir="2700000" algn="tl" rotWithShape="0">
                  <a:srgbClr val="4472C4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cap="small" baseline="0">
                    <a:solidFill>
                      <a:schemeClr val="accent1"/>
                    </a:solidFill>
                    <a:effectLst/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OPS_IOC!$A$3:$A$9</c:f>
              <c:strCache>
                <c:ptCount val="7"/>
                <c:pt idx="0">
                  <c:v>General and Administrative</c:v>
                </c:pt>
                <c:pt idx="1">
                  <c:v>Reservation Ticketing Sales and Promotion</c:v>
                </c:pt>
                <c:pt idx="2">
                  <c:v>Station and Ground</c:v>
                </c:pt>
                <c:pt idx="3">
                  <c:v>Airport Charges and Air Navigation Charges</c:v>
                </c:pt>
                <c:pt idx="4">
                  <c:v>Passenger Service and Cabin Attendants</c:v>
                </c:pt>
                <c:pt idx="5">
                  <c:v>Aircraft Servicing Costs</c:v>
                </c:pt>
                <c:pt idx="6">
                  <c:v>Traffic Servicing Costs</c:v>
                </c:pt>
              </c:strCache>
            </c:strRef>
          </c:cat>
          <c:val>
            <c:numRef>
              <c:f>OPS_IOC!$B$3:$B$9</c:f>
              <c:numCache>
                <c:formatCode>0.0</c:formatCode>
                <c:ptCount val="7"/>
                <c:pt idx="0">
                  <c:v>16.466807968893573</c:v>
                </c:pt>
                <c:pt idx="1">
                  <c:v>17.381630633832106</c:v>
                </c:pt>
                <c:pt idx="2">
                  <c:v>21.040921293586237</c:v>
                </c:pt>
                <c:pt idx="3">
                  <c:v>18.982570297474542</c:v>
                </c:pt>
                <c:pt idx="4">
                  <c:v>24.459306223699897</c:v>
                </c:pt>
                <c:pt idx="5">
                  <c:v>0.38143167600311734</c:v>
                </c:pt>
                <c:pt idx="6">
                  <c:v>1.2873319065105209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48-4A54-8D21-5CE95E910785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445925925925925E-2"/>
          <c:y val="0.16321770833333332"/>
          <c:w val="0.3376237037037037"/>
          <c:h val="0.238874652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RDTE</a:t>
            </a:r>
            <a:r>
              <a:rPr lang="it-IT" sz="120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@Vehicle Level</a:t>
            </a:r>
            <a:endParaRPr lang="it-IT" sz="12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5.5893888888888889E-2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5"/>
      <c:rotY val="220"/>
      <c:depthPercent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13555555555554"/>
          <c:y val="0.34073611111111107"/>
          <c:w val="0.66956735659538247"/>
          <c:h val="0.47404568318980495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7D8-4289-8B6A-8E9780CD823E}"/>
              </c:ext>
            </c:extLst>
          </c:dPt>
          <c:dPt>
            <c:idx val="1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7D8-4289-8B6A-8E9780CD823E}"/>
              </c:ext>
            </c:extLst>
          </c:dPt>
          <c:dPt>
            <c:idx val="2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7D8-4289-8B6A-8E9780CD823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alpha val="90000"/>
                </a:schemeClr>
              </a:solidFill>
              <a:ln w="19050">
                <a:solidFill>
                  <a:schemeClr val="accent6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47D8-4289-8B6A-8E9780CD823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  <a:alpha val="90000"/>
                </a:schemeClr>
              </a:solidFill>
              <a:ln w="19050">
                <a:solidFill>
                  <a:schemeClr val="accent5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47D8-4289-8B6A-8E9780CD823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  <a:alpha val="90000"/>
                </a:schemeClr>
              </a:solidFill>
              <a:ln w="19050">
                <a:solidFill>
                  <a:schemeClr val="accent4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47D8-4289-8B6A-8E9780CD823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  <a:alpha val="90000"/>
                </a:schemeClr>
              </a:solidFill>
              <a:ln w="19050">
                <a:solidFill>
                  <a:schemeClr val="accent6">
                    <a:lumMod val="80000"/>
                    <a:lumOff val="2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80000"/>
                    <a:lumOff val="2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80000"/>
                    <a:lumOff val="2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47D8-4289-8B6A-8E9780CD823E}"/>
              </c:ext>
            </c:extLst>
          </c:dPt>
          <c:dLbls>
            <c:dLbl>
              <c:idx val="0"/>
              <c:layout>
                <c:manualLayout>
                  <c:x val="5.3214094874939194E-3"/>
                  <c:y val="-3.5168789546926989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47D8-4289-8B6A-8E9780CD823E}"/>
                </c:ext>
              </c:extLst>
            </c:dLbl>
            <c:dLbl>
              <c:idx val="1"/>
              <c:layout>
                <c:manualLayout>
                  <c:x val="0.14221453703703707"/>
                  <c:y val="3.7162152777777617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7D8-4289-8B6A-8E9780CD823E}"/>
                </c:ext>
              </c:extLst>
            </c:dLbl>
            <c:dLbl>
              <c:idx val="2"/>
              <c:layout>
                <c:manualLayout>
                  <c:x val="-3.2018333333333343E-2"/>
                  <c:y val="3.6730902777777776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47D8-4289-8B6A-8E9780CD823E}"/>
                </c:ext>
              </c:extLst>
            </c:dLbl>
            <c:dLbl>
              <c:idx val="3"/>
              <c:layout>
                <c:manualLayout>
                  <c:x val="-0.11019958091323229"/>
                  <c:y val="-3.1104197116299696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288721471305118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47D8-4289-8B6A-8E9780CD823E}"/>
                </c:ext>
              </c:extLst>
            </c:dLbl>
            <c:dLbl>
              <c:idx val="4"/>
              <c:layout>
                <c:manualLayout>
                  <c:x val="-3.8962768973621262E-2"/>
                  <c:y val="-8.2355885315468863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0219366275204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7D8-4289-8B6A-8E9780CD823E}"/>
                </c:ext>
              </c:extLst>
            </c:dLbl>
            <c:dLbl>
              <c:idx val="5"/>
              <c:layout>
                <c:manualLayout>
                  <c:x val="-0.10607178562019434"/>
                  <c:y val="1.0912213453738384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2426917164935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47D8-4289-8B6A-8E9780CD823E}"/>
                </c:ext>
              </c:extLst>
            </c:dLbl>
            <c:dLbl>
              <c:idx val="6"/>
              <c:layout>
                <c:manualLayout>
                  <c:x val="-1.997815584374794E-2"/>
                  <c:y val="-4.9816663251666032E-2"/>
                </c:manualLayout>
              </c:layout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80000"/>
                      <a:lumOff val="2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80000"/>
                      <a:lumOff val="2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40533646456169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47D8-4289-8B6A-8E9780CD823E}"/>
                </c:ext>
              </c:extLst>
            </c:dLbl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70AD47"/>
                </a:solidFill>
                <a:round/>
              </a:ln>
              <a:effectLst>
                <a:outerShdw blurRad="50800" dist="38100" dir="2700000" algn="tl" rotWithShape="0">
                  <a:srgbClr val="70AD47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cap="small" baseline="0">
                    <a:solidFill>
                      <a:schemeClr val="accent1"/>
                    </a:solidFill>
                    <a:effectLst/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OPS_TOC!$A$3:$A$4</c:f>
              <c:strCache>
                <c:ptCount val="2"/>
                <c:pt idx="0">
                  <c:v>DIRECT OPERATING COST</c:v>
                </c:pt>
                <c:pt idx="1">
                  <c:v>INDIRECT OPERATING COST</c:v>
                </c:pt>
              </c:strCache>
            </c:strRef>
          </c:cat>
          <c:val>
            <c:numRef>
              <c:f>OPS_TOC!$B$3:$B$4</c:f>
              <c:numCache>
                <c:formatCode>0.0</c:formatCode>
                <c:ptCount val="2"/>
                <c:pt idx="0">
                  <c:v>69.783610320008975</c:v>
                </c:pt>
                <c:pt idx="1">
                  <c:v>30.216389679991032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D8-4289-8B6A-8E9780CD823E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445925925925925E-2"/>
          <c:y val="0.16321770833333332"/>
          <c:w val="0.3376237037037037"/>
          <c:h val="0.238874652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2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RDTE</a:t>
            </a:r>
            <a:r>
              <a:rPr lang="it-IT" sz="1200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@Vehicle Level</a:t>
            </a:r>
            <a:endParaRPr lang="it-IT" sz="1200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>
        <c:manualLayout>
          <c:xMode val="edge"/>
          <c:yMode val="edge"/>
          <c:x val="5.5893888888888889E-2"/>
          <c:y val="6.173611111111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view3D>
      <c:rotX val="35"/>
      <c:rotY val="220"/>
      <c:depthPercent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7513555555555554"/>
          <c:y val="0.34073611111111107"/>
          <c:w val="0.66956735659538247"/>
          <c:h val="0.47404568318980495"/>
        </c:manualLayout>
      </c:layout>
      <c:pie3DChart>
        <c:varyColors val="1"/>
        <c:ser>
          <c:idx val="0"/>
          <c:order val="0"/>
          <c:explosion val="8"/>
          <c:dPt>
            <c:idx val="0"/>
            <c:bubble3D val="0"/>
            <c:spPr>
              <a:solidFill>
                <a:schemeClr val="accent6">
                  <a:alpha val="90000"/>
                </a:schemeClr>
              </a:solidFill>
              <a:ln w="19050">
                <a:solidFill>
                  <a:schemeClr val="accent6"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0AB-409F-AB66-BCA1928F89F6}"/>
              </c:ext>
            </c:extLst>
          </c:dPt>
          <c:dPt>
            <c:idx val="1"/>
            <c:bubble3D val="0"/>
            <c:spPr>
              <a:solidFill>
                <a:schemeClr val="accent5">
                  <a:alpha val="90000"/>
                </a:schemeClr>
              </a:solidFill>
              <a:ln w="19050">
                <a:solidFill>
                  <a:schemeClr val="accent5"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0AB-409F-AB66-BCA1928F89F6}"/>
              </c:ext>
            </c:extLst>
          </c:dPt>
          <c:dPt>
            <c:idx val="2"/>
            <c:bubble3D val="0"/>
            <c:spPr>
              <a:solidFill>
                <a:schemeClr val="accent4">
                  <a:alpha val="90000"/>
                </a:schemeClr>
              </a:solidFill>
              <a:ln w="19050">
                <a:solidFill>
                  <a:schemeClr val="accent4"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80AB-409F-AB66-BCA1928F89F6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alpha val="90000"/>
                </a:schemeClr>
              </a:solidFill>
              <a:ln w="19050">
                <a:solidFill>
                  <a:schemeClr val="accent6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80AB-409F-AB66-BCA1928F89F6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  <a:alpha val="90000"/>
                </a:schemeClr>
              </a:solidFill>
              <a:ln w="19050">
                <a:solidFill>
                  <a:schemeClr val="accent5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5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5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80AB-409F-AB66-BCA1928F89F6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  <a:alpha val="90000"/>
                </a:schemeClr>
              </a:solidFill>
              <a:ln w="19050">
                <a:solidFill>
                  <a:schemeClr val="accent4">
                    <a:lumMod val="60000"/>
                    <a:lumMod val="75000"/>
                  </a:schemeClr>
                </a:solidFill>
              </a:ln>
              <a:effectLst>
                <a:innerShdw blurRad="114300">
                  <a:schemeClr val="accent4">
                    <a:lumMod val="6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4">
                    <a:lumMod val="6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80AB-409F-AB66-BCA1928F89F6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  <a:alpha val="90000"/>
                </a:schemeClr>
              </a:solidFill>
              <a:ln w="19050">
                <a:solidFill>
                  <a:schemeClr val="accent6">
                    <a:lumMod val="80000"/>
                    <a:lumOff val="20000"/>
                    <a:lumMod val="75000"/>
                  </a:schemeClr>
                </a:solidFill>
              </a:ln>
              <a:effectLst>
                <a:innerShdw blurRad="114300">
                  <a:schemeClr val="accent6">
                    <a:lumMod val="80000"/>
                    <a:lumOff val="20000"/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6">
                    <a:lumMod val="80000"/>
                    <a:lumOff val="20000"/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80AB-409F-AB66-BCA1928F89F6}"/>
              </c:ext>
            </c:extLst>
          </c:dPt>
          <c:dLbls>
            <c:dLbl>
              <c:idx val="0"/>
              <c:layout>
                <c:manualLayout>
                  <c:x val="5.3214094874939194E-3"/>
                  <c:y val="-3.5168789546926989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/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0AB-409F-AB66-BCA1928F89F6}"/>
                </c:ext>
              </c:extLst>
            </c:dLbl>
            <c:dLbl>
              <c:idx val="1"/>
              <c:layout>
                <c:manualLayout>
                  <c:x val="-7.1398518518518431E-2"/>
                  <c:y val="-0.25061618995988888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/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80AB-409F-AB66-BCA1928F89F6}"/>
                </c:ext>
              </c:extLst>
            </c:dLbl>
            <c:dLbl>
              <c:idx val="2"/>
              <c:layout>
                <c:manualLayout>
                  <c:x val="-3.9073888888888977E-2"/>
                  <c:y val="-0.10279789209646038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/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333333333333333"/>
                      <c:h val="0.1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80AB-409F-AB66-BCA1928F89F6}"/>
                </c:ext>
              </c:extLst>
            </c:dLbl>
            <c:dLbl>
              <c:idx val="3"/>
              <c:layout>
                <c:manualLayout>
                  <c:x val="-3.4940277777777862E-2"/>
                  <c:y val="-8.7787714104338485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288721471305118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80AB-409F-AB66-BCA1928F89F6}"/>
                </c:ext>
              </c:extLst>
            </c:dLbl>
            <c:dLbl>
              <c:idx val="4"/>
              <c:layout>
                <c:manualLayout>
                  <c:x val="5.7224074074074937E-3"/>
                  <c:y val="9.2099756339314928E-3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5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5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5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70219366275204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80AB-409F-AB66-BCA1928F89F6}"/>
                </c:ext>
              </c:extLst>
            </c:dLbl>
            <c:dLbl>
              <c:idx val="5"/>
              <c:layout>
                <c:manualLayout>
                  <c:x val="-0.10607178562019434"/>
                  <c:y val="1.0912213453738384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4">
                      <a:lumMod val="6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4">
                      <a:lumMod val="6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4">
                          <a:lumMod val="6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2426917164935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80AB-409F-AB66-BCA1928F89F6}"/>
                </c:ext>
              </c:extLst>
            </c:dLbl>
            <c:dLbl>
              <c:idx val="6"/>
              <c:layout>
                <c:manualLayout>
                  <c:x val="-1.997815584374794E-2"/>
                  <c:y val="-4.9816663251666032E-2"/>
                </c:manualLayout>
              </c:layout>
              <c:numFmt formatCode="0.0%" sourceLinked="0"/>
              <c:spPr>
                <a:solidFill>
                  <a:schemeClr val="lt1">
                    <a:alpha val="90000"/>
                  </a:schemeClr>
                </a:solidFill>
                <a:ln w="12700" cap="flat" cmpd="sng" algn="ctr">
                  <a:solidFill>
                    <a:schemeClr val="accent6">
                      <a:lumMod val="80000"/>
                      <a:lumOff val="20000"/>
                    </a:schemeClr>
                  </a:solidFill>
                  <a:round/>
                </a:ln>
                <a:effectLst>
                  <a:outerShdw blurRad="50800" dist="38100" dir="2700000" algn="tl" rotWithShape="0">
                    <a:schemeClr val="accent6">
                      <a:lumMod val="80000"/>
                      <a:lumOff val="20000"/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overflow" horzOverflow="overflow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cap="small" baseline="0">
                      <a:solidFill>
                        <a:schemeClr val="accent6">
                          <a:lumMod val="80000"/>
                          <a:lumOff val="20000"/>
                        </a:schemeClr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405336464561695"/>
                      <c:h val="0.105377162427187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80AB-409F-AB66-BCA1928F89F6}"/>
                </c:ext>
              </c:extLst>
            </c:dLbl>
            <c:numFmt formatCode="0.0%" sourceLinked="0"/>
            <c:spPr>
              <a:solidFill>
                <a:sysClr val="window" lastClr="FFFFFF">
                  <a:alpha val="90000"/>
                </a:sysClr>
              </a:solidFill>
              <a:ln w="12700" cap="flat" cmpd="sng" algn="ctr">
                <a:solidFill>
                  <a:srgbClr val="70AD47"/>
                </a:solidFill>
                <a:round/>
              </a:ln>
              <a:effectLst>
                <a:outerShdw blurRad="50800" dist="38100" dir="2700000" algn="tl" rotWithShape="0">
                  <a:srgbClr val="70AD47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cap="small" baseline="0">
                    <a:solidFill>
                      <a:schemeClr val="accent1"/>
                    </a:solidFill>
                    <a:effectLst/>
                    <a:latin typeface="Times New Roman" panose="02020603050405020304" pitchFamily="18" charset="0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OPS_TOC!$B$10:$B$15</c:f>
              <c:strCache>
                <c:ptCount val="6"/>
                <c:pt idx="0">
                  <c:v>DOC FUEL</c:v>
                </c:pt>
                <c:pt idx="1">
                  <c:v>DOC CREW</c:v>
                </c:pt>
                <c:pt idx="2">
                  <c:v>DOC INSURANCE</c:v>
                </c:pt>
                <c:pt idx="3">
                  <c:v>DOC DEPRECIATION</c:v>
                </c:pt>
                <c:pt idx="4">
                  <c:v>DOC MAINTENANCE</c:v>
                </c:pt>
                <c:pt idx="5">
                  <c:v>INDIRECT OPERATING COST</c:v>
                </c:pt>
              </c:strCache>
            </c:strRef>
          </c:cat>
          <c:val>
            <c:numRef>
              <c:f>OPS_TOC!$C$10:$C$15</c:f>
              <c:numCache>
                <c:formatCode>0</c:formatCode>
                <c:ptCount val="6"/>
                <c:pt idx="0">
                  <c:v>391139.83999999985</c:v>
                </c:pt>
                <c:pt idx="1">
                  <c:v>8653.134455974001</c:v>
                </c:pt>
                <c:pt idx="2">
                  <c:v>18571.850758962173</c:v>
                </c:pt>
                <c:pt idx="3">
                  <c:v>105804.62195395635</c:v>
                </c:pt>
                <c:pt idx="4">
                  <c:v>25838.463837926189</c:v>
                </c:pt>
                <c:pt idx="5">
                  <c:v>238154.106528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0AB-409F-AB66-BCA1928F89F6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 rtl="0"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1.1445925925925925E-2"/>
          <c:y val="0.16321770833333332"/>
          <c:w val="0.3376237037037037"/>
          <c:h val="0.238874652777777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2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2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2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2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2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2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2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2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1197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33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33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1197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1197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22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1197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1197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?><Relationships xmlns="http://schemas.openxmlformats.org/package/2006/relationships"><Relationship Target="../charts/chart8.xml" Type="http://schemas.openxmlformats.org/officeDocument/2006/relationships/chart" Id="rId8"/><Relationship Target="../charts/chart3.xml" Type="http://schemas.openxmlformats.org/officeDocument/2006/relationships/chart" Id="rId3"/><Relationship Target="../charts/chart7.xml" Type="http://schemas.openxmlformats.org/officeDocument/2006/relationships/chart" Id="rId7"/><Relationship Target="../charts/chart2.xml" Type="http://schemas.openxmlformats.org/officeDocument/2006/relationships/chart" Id="rId2"/><Relationship Target="../charts/chart1.xml" Type="http://schemas.openxmlformats.org/officeDocument/2006/relationships/chart" Id="rId1"/><Relationship Target="../charts/chart6.xml" Type="http://schemas.openxmlformats.org/officeDocument/2006/relationships/chart" Id="rId6"/><Relationship Target="../charts/chart5.xml" Type="http://schemas.openxmlformats.org/officeDocument/2006/relationships/chart" Id="rId5"/><Relationship Target="../charts/chart4.xml" Type="http://schemas.openxmlformats.org/officeDocument/2006/relationships/chart" Id="rId4"/><Relationship Target="../charts/chart9.xml" Type="http://schemas.openxmlformats.org/officeDocument/2006/relationships/chart" Id="rId9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1</xdr:col>
      <xdr:colOff>0</xdr:colOff>
      <xdr:row>7</xdr:row>
      <xdr:rowOff>0</xdr:rowOff>
    </xdr:from>
    <xdr:to>
      <xdr:col>9</xdr:col>
      <xdr:colOff>523200</xdr:colOff>
      <xdr:row>22</xdr:row>
      <xdr:rowOff>136800</xdr:rowOff>
    </xdr:to>
    <xdr:graphicFrame macro="">
      <xdr:nvGraphicFramePr>
        <xdr:cNvPr id="4" name="Grafico 3">
          <a:extLst>
            <a:ext xmlns:a16="http://schemas.microsoft.com/office/drawing/2014/main" uri="{FF2B5EF4-FFF2-40B4-BE49-F238E27FC236}">
              <a16:creationId xmlns:a16="http://schemas.microsoft.com/office/drawing/2014/main" id="{ABE5686B-4841-4F72-B9B7-44C7B8CAEE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24</xdr:row>
      <xdr:rowOff>0</xdr:rowOff>
    </xdr:from>
    <xdr:to>
      <xdr:col>14</xdr:col>
      <xdr:colOff>123825</xdr:colOff>
      <xdr:row>52</xdr:row>
      <xdr:rowOff>127635</xdr:rowOff>
    </xdr:to>
    <xdr:graphicFrame macro="">
      <xdr:nvGraphicFramePr>
        <xdr:cNvPr id="2" name="Grafico 1">
          <a:extLst>
            <a:ext xmlns:a16="http://schemas.microsoft.com/office/drawing/2014/main" uri="{FF2B5EF4-FFF2-40B4-BE49-F238E27FC236}">
              <a16:creationId xmlns:a16="http://schemas.microsoft.com/office/drawing/2014/main" id="{F29259DF-41CD-4BE3-8447-9F82C1A8D5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6</xdr:row>
      <xdr:rowOff>0</xdr:rowOff>
    </xdr:from>
    <xdr:to>
      <xdr:col>20</xdr:col>
      <xdr:colOff>523200</xdr:colOff>
      <xdr:row>22</xdr:row>
      <xdr:rowOff>160020</xdr:rowOff>
    </xdr:to>
    <xdr:graphicFrame macro="">
      <xdr:nvGraphicFramePr>
        <xdr:cNvPr id="5" name="Grafico 4">
          <a:extLst>
            <a:ext xmlns:a16="http://schemas.microsoft.com/office/drawing/2014/main" uri="{FF2B5EF4-FFF2-40B4-BE49-F238E27FC236}">
              <a16:creationId xmlns:a16="http://schemas.microsoft.com/office/drawing/2014/main" id="{1253FCAF-E11F-4697-9B61-FE41C8B8FB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0</xdr:colOff>
      <xdr:row>24</xdr:row>
      <xdr:rowOff>0</xdr:rowOff>
    </xdr:from>
    <xdr:to>
      <xdr:col>29</xdr:col>
      <xdr:colOff>123825</xdr:colOff>
      <xdr:row>52</xdr:row>
      <xdr:rowOff>127635</xdr:rowOff>
    </xdr:to>
    <xdr:graphicFrame macro="">
      <xdr:nvGraphicFramePr>
        <xdr:cNvPr id="3" name="Grafico 2">
          <a:extLst>
            <a:ext xmlns:a16="http://schemas.microsoft.com/office/drawing/2014/main" uri="{FF2B5EF4-FFF2-40B4-BE49-F238E27FC236}">
              <a16:creationId xmlns:a16="http://schemas.microsoft.com/office/drawing/2014/main" id="{40664CB3-D26B-4E75-937C-E086D39CF1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609599</xdr:colOff>
      <xdr:row>55</xdr:row>
      <xdr:rowOff>185056</xdr:rowOff>
    </xdr:from>
    <xdr:to>
      <xdr:col>14</xdr:col>
      <xdr:colOff>435428</xdr:colOff>
      <xdr:row>79</xdr:row>
      <xdr:rowOff>130628</xdr:rowOff>
    </xdr:to>
    <xdr:graphicFrame macro="">
      <xdr:nvGraphicFramePr>
        <xdr:cNvPr id="7" name="Grafico 6">
          <a:extLst>
            <a:ext xmlns:a16="http://schemas.microsoft.com/office/drawing/2014/main" uri="{FF2B5EF4-FFF2-40B4-BE49-F238E27FC236}">
              <a16:creationId xmlns:a16="http://schemas.microsoft.com/office/drawing/2014/main" id="{05D4EFC9-5800-40AF-82F3-6BDD1D6796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43542</xdr:colOff>
      <xdr:row>56</xdr:row>
      <xdr:rowOff>21772</xdr:rowOff>
    </xdr:from>
    <xdr:to>
      <xdr:col>29</xdr:col>
      <xdr:colOff>478971</xdr:colOff>
      <xdr:row>79</xdr:row>
      <xdr:rowOff>152401</xdr:rowOff>
    </xdr:to>
    <xdr:graphicFrame macro="">
      <xdr:nvGraphicFramePr>
        <xdr:cNvPr id="8" name="Grafico 7">
          <a:extLst>
            <a:ext xmlns:a16="http://schemas.microsoft.com/office/drawing/2014/main" uri="{FF2B5EF4-FFF2-40B4-BE49-F238E27FC236}">
              <a16:creationId xmlns:a16="http://schemas.microsoft.com/office/drawing/2014/main" id="{98F0BCAC-2EF6-444E-9343-ACA26E432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83</xdr:row>
      <xdr:rowOff>0</xdr:rowOff>
    </xdr:from>
    <xdr:to>
      <xdr:col>14</xdr:col>
      <xdr:colOff>435429</xdr:colOff>
      <xdr:row>106</xdr:row>
      <xdr:rowOff>130629</xdr:rowOff>
    </xdr:to>
    <xdr:graphicFrame macro="">
      <xdr:nvGraphicFramePr>
        <xdr:cNvPr id="6" name="Grafico 5">
          <a:extLst>
            <a:ext xmlns:a16="http://schemas.microsoft.com/office/drawing/2014/main" uri="{FF2B5EF4-FFF2-40B4-BE49-F238E27FC236}">
              <a16:creationId xmlns:a16="http://schemas.microsoft.com/office/drawing/2014/main" id="{75474431-9EAE-4685-8FA4-8B5F80BD0E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0</xdr:colOff>
      <xdr:row>83</xdr:row>
      <xdr:rowOff>0</xdr:rowOff>
    </xdr:from>
    <xdr:to>
      <xdr:col>24</xdr:col>
      <xdr:colOff>523200</xdr:colOff>
      <xdr:row>98</xdr:row>
      <xdr:rowOff>136800</xdr:rowOff>
    </xdr:to>
    <xdr:graphicFrame macro="">
      <xdr:nvGraphicFramePr>
        <xdr:cNvPr id="9" name="Grafico 8">
          <a:extLst>
            <a:ext xmlns:a16="http://schemas.microsoft.com/office/drawing/2014/main" uri="{FF2B5EF4-FFF2-40B4-BE49-F238E27FC236}">
              <a16:creationId xmlns:a16="http://schemas.microsoft.com/office/drawing/2014/main" id="{0D3193E6-1471-4507-92DA-1257C8CB86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16</xdr:col>
      <xdr:colOff>0</xdr:colOff>
      <xdr:row>103</xdr:row>
      <xdr:rowOff>0</xdr:rowOff>
    </xdr:from>
    <xdr:to>
      <xdr:col>24</xdr:col>
      <xdr:colOff>523200</xdr:colOff>
      <xdr:row>118</xdr:row>
      <xdr:rowOff>136800</xdr:rowOff>
    </xdr:to>
    <xdr:graphicFrame macro="">
      <xdr:nvGraphicFramePr>
        <xdr:cNvPr id="10" name="Grafico 9">
          <a:extLst>
            <a:ext xmlns:a16="http://schemas.microsoft.com/office/drawing/2014/main" uri="{FF2B5EF4-FFF2-40B4-BE49-F238E27FC236}">
              <a16:creationId xmlns:a16="http://schemas.microsoft.com/office/drawing/2014/main" id="{D6F9DF3F-344A-4375-873B-3EDAA920FB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?><Relationships xmlns="http://schemas.openxmlformats.org/package/2006/relationships"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drawings/drawing1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zoomScale="80" zoomScaleNormal="80" workbookViewId="0">
      <selection activeCell="H3" sqref="H3"/>
    </sheetView>
  </sheetViews>
  <sheetFormatPr defaultRowHeight="14.4" x14ac:dyDescent="0.3"/>
  <cols>
    <col min="1" max="1" width="32.37890625" customWidth="true"/>
    <col min="2" max="2" width="32.6015625" bestFit="true" customWidth="true"/>
    <col min="3" max="3" width="10.82421875" customWidth="true"/>
    <col min="6" max="6" width="32.37890625" bestFit="true" customWidth="true"/>
    <col min="7" max="7" width="32.6015625" bestFit="true" customWidth="true"/>
    <col min="8" max="8" width="10.82421875" bestFit="true" customWidth="true"/>
    <col min="4" max="5" width="10.77734375" customWidth="true"/>
  </cols>
  <sheetData>
    <row r="1" ht="22.8" x14ac:dyDescent="0.4">
      <c r="A1" s="71" t="s">
        <v>0</v>
      </c>
      <c r="B1" s="71"/>
      <c r="C1" s="71"/>
      <c r="D1" s="3"/>
      <c r="F1" s="72" t="s">
        <v>1</v>
      </c>
      <c r="G1" s="72"/>
      <c r="H1" s="72"/>
    </row>
    <row r="2" ht="15.6" x14ac:dyDescent="0.3">
      <c r="A2" s="2" t="s">
        <v>2050</v>
      </c>
      <c r="B2" s="4" t="s">
        <v>2057</v>
      </c>
      <c r="C2" s="5" t="s">
        <v>2058</v>
      </c>
      <c r="D2" s="3"/>
      <c r="F2" s="2" t="s">
        <v>2229</v>
      </c>
      <c r="G2" s="4" t="s">
        <v>2236</v>
      </c>
      <c r="H2" s="5" t="s">
        <v>2237</v>
      </c>
    </row>
    <row r="3" ht="15.6" x14ac:dyDescent="0.3">
      <c r="A3" s="1" t="s">
        <v>2051</v>
      </c>
      <c r="B3" s="14">
        <v>56631.524960015755</v>
      </c>
      <c r="C3" s="40">
        <v>21414.293732925606</v>
      </c>
      <c r="D3" s="3"/>
      <c r="F3" s="1" t="s">
        <v>2230</v>
      </c>
      <c r="G3" s="14">
        <v>66878.988138654735</v>
      </c>
      <c r="H3" s="40">
        <v>25289.205925024442</v>
      </c>
    </row>
    <row r="4" ht="15.6" x14ac:dyDescent="0.3">
      <c r="A4" s="1" t="s">
        <v>2052</v>
      </c>
      <c r="B4" s="14">
        <v>15720.121556772485</v>
      </c>
      <c r="C4" s="40">
        <v>5944.3093007242951</v>
      </c>
      <c r="D4" s="3"/>
      <c r="F4" s="1" t="s">
        <v>2231</v>
      </c>
      <c r="G4" s="14">
        <v>15714.649974765</v>
      </c>
      <c r="H4" s="40">
        <v>5942.2403106277925</v>
      </c>
    </row>
    <row r="5" ht="15.6" x14ac:dyDescent="0.3">
      <c r="A5" s="1" t="s">
        <v>2053</v>
      </c>
      <c r="B5" s="14">
        <v>2737.6474265089801</v>
      </c>
      <c r="C5" s="40">
        <v>1035.1970244460613</v>
      </c>
      <c r="D5" s="3"/>
      <c r="F5" s="1" t="s">
        <v>2232</v>
      </c>
      <c r="G5" s="14">
        <v>2737.6474265089801</v>
      </c>
      <c r="H5" s="40">
        <v>1035.1970244460613</v>
      </c>
    </row>
    <row r="6" ht="15.6" x14ac:dyDescent="0.3">
      <c r="A6" s="1" t="s">
        <v>2054</v>
      </c>
      <c r="B6" s="14">
        <v>12018.104334309746</v>
      </c>
      <c r="C6" s="40">
        <v>4544.4514607290148</v>
      </c>
      <c r="D6" s="3"/>
      <c r="F6" s="1" t="s">
        <v>2233</v>
      </c>
      <c r="G6" s="14">
        <v>12014.356416413295</v>
      </c>
      <c r="H6" s="40">
        <v>4543.034246292741</v>
      </c>
    </row>
    <row r="7" ht="15.6" x14ac:dyDescent="0.3">
      <c r="A7" s="1" t="s">
        <v>2055</v>
      </c>
      <c r="B7" s="14">
        <v>63848.780299114347</v>
      </c>
      <c r="C7" s="40">
        <v>24143.381919869244</v>
      </c>
      <c r="D7" s="3"/>
      <c r="F7" s="1" t="s">
        <v>2234</v>
      </c>
      <c r="G7" s="14">
        <v>73010.75922832248</v>
      </c>
      <c r="H7" s="40">
        <v>27607.835827890645</v>
      </c>
    </row>
    <row r="8" ht="15.6" x14ac:dyDescent="0.3">
      <c r="A8" s="1" t="s">
        <v>2056</v>
      </c>
      <c r="B8" s="14">
        <v>61674.949805449374</v>
      </c>
      <c r="C8" s="40">
        <v>23321.383134743832</v>
      </c>
      <c r="D8" s="3"/>
      <c r="F8" s="1" t="s">
        <v>2235</v>
      </c>
      <c r="G8" s="14">
        <v>70524.994989246479</v>
      </c>
      <c r="H8" s="40">
        <v>26667.884350264729</v>
      </c>
    </row>
    <row r="9" x14ac:dyDescent="0.3">
      <c r="A9" s="3"/>
      <c r="B9" s="3"/>
      <c r="C9" s="3"/>
      <c r="D9" s="3"/>
      <c r="F9" s="3"/>
      <c r="G9" s="3"/>
      <c r="H9" s="3"/>
    </row>
    <row r="10" x14ac:dyDescent="0.3">
      <c r="A10" s="3"/>
      <c r="B10" s="3"/>
      <c r="C10" s="3"/>
      <c r="D10" s="3"/>
      <c r="F10" s="3"/>
      <c r="G10" s="3"/>
      <c r="H10" s="3"/>
    </row>
    <row r="11" ht="15.6" x14ac:dyDescent="0.3">
      <c r="A11" s="2" t="s">
        <v>2059</v>
      </c>
      <c r="B11" s="5" t="s">
        <v>2064</v>
      </c>
      <c r="C11" s="6" t="s">
        <v>2065</v>
      </c>
      <c r="D11" s="3"/>
      <c r="F11" s="2" t="s">
        <v>2238</v>
      </c>
      <c r="G11" s="5" t="s">
        <v>2243</v>
      </c>
      <c r="H11" s="6" t="s">
        <v>2244</v>
      </c>
    </row>
    <row r="12" ht="15.6" x14ac:dyDescent="0.3">
      <c r="A12" s="1" t="s">
        <v>2060</v>
      </c>
      <c r="B12" s="40">
        <v>21414.293732925606</v>
      </c>
      <c r="C12" s="30">
        <v>79.329997670982408</v>
      </c>
      <c r="D12" s="3"/>
      <c r="F12" s="1" t="s">
        <v>2239</v>
      </c>
      <c r="G12" s="14">
        <v>25289.205925024442</v>
      </c>
      <c r="H12" s="30">
        <v>81.928427567985935</v>
      </c>
    </row>
    <row r="13" ht="15.6" x14ac:dyDescent="0.3">
      <c r="A13" s="1" t="s">
        <v>2061</v>
      </c>
      <c r="B13" s="40">
        <v>4544.4514607290148</v>
      </c>
      <c r="C13" s="30">
        <v>16.835078863293081</v>
      </c>
      <c r="D13" s="3"/>
      <c r="F13" s="1" t="s">
        <v>2240</v>
      </c>
      <c r="G13" s="14">
        <v>4543.034246292741</v>
      </c>
      <c r="H13" s="30">
        <v>14.71788609297406</v>
      </c>
    </row>
    <row r="14" ht="15.6" x14ac:dyDescent="0.3">
      <c r="A14" s="1" t="s">
        <v>2062</v>
      </c>
      <c r="B14" s="40">
        <v>1035.1970244460613</v>
      </c>
      <c r="C14" s="30">
        <v>3.8349234657245219</v>
      </c>
      <c r="D14" s="3"/>
      <c r="F14" s="1" t="s">
        <v>2241</v>
      </c>
      <c r="G14" s="14">
        <v>1035.1970244460613</v>
      </c>
      <c r="H14" s="30">
        <v>3.3536863390399927</v>
      </c>
    </row>
    <row r="15" ht="15.6" x14ac:dyDescent="0.3">
      <c r="A15" s="1" t="s">
        <v>2063</v>
      </c>
      <c r="B15" s="40">
        <v>26993.942218100681</v>
      </c>
      <c r="C15" s="30">
        <v>100</v>
      </c>
      <c r="D15" s="3"/>
      <c r="F15" s="1" t="s">
        <v>2242</v>
      </c>
      <c r="G15" s="40">
        <v>30867.437195763243</v>
      </c>
      <c r="H15" s="30">
        <v>100</v>
      </c>
    </row>
    <row r="16" x14ac:dyDescent="0.3">
      <c r="A16" s="3"/>
      <c r="B16" s="3"/>
      <c r="C16" s="3"/>
      <c r="D16" s="3"/>
      <c r="F16" s="3"/>
      <c r="G16" s="3"/>
      <c r="H16" s="3"/>
    </row>
    <row r="17" x14ac:dyDescent="0.3">
      <c r="A17" s="3"/>
      <c r="B17" s="3"/>
      <c r="C17" s="3"/>
      <c r="F17" s="3"/>
      <c r="G17" s="3"/>
      <c r="H17" s="3"/>
    </row>
    <row r="19" ht="15.6" x14ac:dyDescent="0.3">
      <c r="A19" s="8" t="s">
        <v>2066</v>
      </c>
      <c r="B19" s="24" t="s">
        <v>2071</v>
      </c>
      <c r="F19" s="8" t="s">
        <v>2245</v>
      </c>
      <c r="G19" s="24" t="s">
        <v>2250</v>
      </c>
    </row>
    <row r="20" ht="15.6" x14ac:dyDescent="0.3">
      <c r="A20" s="1" t="s">
        <v>2067</v>
      </c>
      <c r="B20" s="14">
        <v>214.14293732925606</v>
      </c>
      <c r="F20" s="1" t="s">
        <v>2246</v>
      </c>
      <c r="G20" s="14">
        <v>252.89205925024442</v>
      </c>
    </row>
    <row r="21" ht="15.6" x14ac:dyDescent="0.3">
      <c r="A21" s="1" t="s">
        <v>2068</v>
      </c>
      <c r="B21" s="14">
        <v>45.444514607290145</v>
      </c>
      <c r="F21" s="1" t="s">
        <v>2247</v>
      </c>
      <c r="G21" s="14">
        <v>45.430342462927413</v>
      </c>
    </row>
    <row r="22" ht="15.6" x14ac:dyDescent="0.3">
      <c r="A22" s="1" t="s">
        <v>2069</v>
      </c>
      <c r="B22" s="14">
        <v>10.351970244460613</v>
      </c>
      <c r="F22" s="1" t="s">
        <v>2248</v>
      </c>
      <c r="G22" s="14">
        <v>10.351970244460613</v>
      </c>
    </row>
    <row r="23" ht="15.6" x14ac:dyDescent="0.3">
      <c r="A23" s="1" t="s">
        <v>2070</v>
      </c>
      <c r="B23" s="14">
        <v>233.21383134743832</v>
      </c>
      <c r="F23" s="1" t="s">
        <v>2249</v>
      </c>
      <c r="G23" s="14">
        <v>266.67884350264728</v>
      </c>
    </row>
  </sheetData>
  <mergeCells count="2">
    <mergeCell ref="A1:C1"/>
    <mergeCell ref="F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6"/>
  <sheetViews>
    <sheetView zoomScale="80" zoomScaleNormal="80" workbookViewId="0">
      <selection activeCell="J8" sqref="J8:J20"/>
    </sheetView>
  </sheetViews>
  <sheetFormatPr defaultRowHeight="14.4" x14ac:dyDescent="0.3"/>
  <cols>
    <col min="1" max="1" width="37.15625" bestFit="true" customWidth="true"/>
    <col min="2" max="2" width="10.82421875" bestFit="true" customWidth="true"/>
    <col min="3" max="3" width="10.7109375" bestFit="true" customWidth="true"/>
    <col min="4" max="4" width="20.6015625" bestFit="true" customWidth="true"/>
    <col min="5" max="6" width="10.77734375" customWidth="true"/>
    <col min="7" max="7" width="37.15625" bestFit="true" customWidth="true"/>
    <col min="8" max="8" width="10.82421875" bestFit="true" customWidth="true"/>
    <col min="9" max="9" width="10.7109375" bestFit="true" customWidth="true"/>
    <col min="10" max="10" width="20.6015625" bestFit="true" customWidth="true"/>
  </cols>
  <sheetData>
    <row r="1" ht="22.8" x14ac:dyDescent="0.4">
      <c r="A1" s="71" t="s">
        <v>0</v>
      </c>
      <c r="B1" s="71"/>
      <c r="C1" s="71"/>
      <c r="D1" s="71"/>
      <c r="G1" s="72" t="s">
        <v>1</v>
      </c>
      <c r="H1" s="72"/>
      <c r="I1" s="72"/>
      <c r="J1" s="72"/>
    </row>
    <row r="2" ht="15.6" x14ac:dyDescent="0.3">
      <c r="A2" s="8" t="s">
        <v>2072</v>
      </c>
      <c r="B2" s="25" t="s">
        <v>2076</v>
      </c>
      <c r="C2" s="24" t="s">
        <v>2077</v>
      </c>
      <c r="D2" s="6" t="s">
        <v>2078</v>
      </c>
      <c r="G2" s="8" t="s">
        <v>2251</v>
      </c>
      <c r="H2" s="25" t="s">
        <v>2255</v>
      </c>
      <c r="I2" s="24" t="s">
        <v>2256</v>
      </c>
      <c r="J2" s="6" t="s">
        <v>2257</v>
      </c>
    </row>
    <row r="3" ht="15.6" x14ac:dyDescent="0.3">
      <c r="A3" s="1" t="s">
        <v>2073</v>
      </c>
      <c r="B3" s="66">
        <v>285.06340124350561</v>
      </c>
      <c r="C3" s="52">
        <v>107.7921071531315</v>
      </c>
      <c r="D3" s="52">
        <v>0.39931961875821143</v>
      </c>
      <c r="G3" s="1" t="s">
        <v>2252</v>
      </c>
      <c r="H3" s="66">
        <v>340.12209924870024</v>
      </c>
      <c r="I3" s="52">
        <v>128.61166185288818</v>
      </c>
      <c r="J3" s="52">
        <v>0.41665804983168786</v>
      </c>
    </row>
    <row r="4" ht="15.6" x14ac:dyDescent="0.3">
      <c r="A4" s="1" t="s">
        <v>2074</v>
      </c>
      <c r="B4" s="66">
        <v>1995.7402796500787</v>
      </c>
      <c r="C4" s="52">
        <v>754.6568557571469</v>
      </c>
      <c r="D4" s="52">
        <v>2.7956526307265888</v>
      </c>
      <c r="G4" s="1" t="s">
        <v>2253</v>
      </c>
      <c r="H4" s="66">
        <v>2367.0746073374421</v>
      </c>
      <c r="I4" s="52">
        <v>895.07091615601485</v>
      </c>
      <c r="J4" s="52">
        <v>2.8997253982551849</v>
      </c>
    </row>
    <row r="5" ht="15.6" x14ac:dyDescent="0.3">
      <c r="A5" s="1" t="s">
        <v>2075</v>
      </c>
      <c r="B5" s="66">
        <v>137.51350613991565</v>
      </c>
      <c r="C5" s="52">
        <v>51.998504628009634</v>
      </c>
      <c r="D5" s="52">
        <v>0.19263027314751474</v>
      </c>
      <c r="E5" s="7"/>
      <c r="G5" s="1" t="s">
        <v>2254</v>
      </c>
      <c r="H5" s="66">
        <v>147.94815225107806</v>
      </c>
      <c r="I5" s="52">
        <v>55.944197013678703</v>
      </c>
      <c r="J5" s="52">
        <v>0.18124017442354237</v>
      </c>
    </row>
    <row r="6" x14ac:dyDescent="0.3">
      <c r="A6" s="7"/>
      <c r="B6" s="26"/>
      <c r="C6" s="26"/>
      <c r="D6" s="26"/>
      <c r="G6" s="7"/>
      <c r="H6" s="26"/>
      <c r="I6" s="26"/>
      <c r="J6" s="26"/>
    </row>
    <row r="7" ht="15.6" x14ac:dyDescent="0.3">
      <c r="A7" s="8" t="s">
        <v>2079</v>
      </c>
      <c r="B7" s="6" t="s">
        <v>2093</v>
      </c>
      <c r="C7" s="25" t="s">
        <v>2094</v>
      </c>
      <c r="D7" s="24" t="s">
        <v>2095</v>
      </c>
      <c r="G7" s="8" t="s">
        <v>2258</v>
      </c>
      <c r="H7" s="6" t="s">
        <v>2272</v>
      </c>
      <c r="I7" s="25" t="s">
        <v>2273</v>
      </c>
      <c r="J7" s="24" t="s">
        <v>2274</v>
      </c>
    </row>
    <row r="8" ht="15.6" x14ac:dyDescent="0.3">
      <c r="A8" s="1" t="s">
        <v>2080</v>
      </c>
      <c r="B8" s="52">
        <v>18.071853390917539</v>
      </c>
      <c r="C8" s="66">
        <v>12901.003988757811</v>
      </c>
      <c r="D8" s="52">
        <v>4878.3056620841489</v>
      </c>
      <c r="G8" s="1" t="s">
        <v>2259</v>
      </c>
      <c r="H8" s="52">
        <v>17.800000000000001</v>
      </c>
      <c r="I8" s="66">
        <v>14530.316572720709</v>
      </c>
      <c r="J8" s="52">
        <v>5494.4038208458578</v>
      </c>
    </row>
    <row r="9" ht="15.6" x14ac:dyDescent="0.3">
      <c r="A9" s="1" t="s">
        <v>2081</v>
      </c>
      <c r="B9" s="52">
        <v>47.8193423995627</v>
      </c>
      <c r="C9" s="66">
        <v>34136.926284859153</v>
      </c>
      <c r="D9" s="52">
        <v>12908.325656413675</v>
      </c>
      <c r="G9" s="1" t="s">
        <v>2260</v>
      </c>
      <c r="H9" s="52">
        <v>47.100000000000001</v>
      </c>
      <c r="I9" s="66">
        <v>38448.197223322772</v>
      </c>
      <c r="J9" s="52">
        <v>14538.562919204489</v>
      </c>
    </row>
    <row r="10" ht="15.6" x14ac:dyDescent="0.3">
      <c r="A10" s="1" t="s">
        <v>2082</v>
      </c>
      <c r="B10" s="52">
        <v>0.4061090649644391</v>
      </c>
      <c r="C10" s="66">
        <v>289.91020199455755</v>
      </c>
      <c r="D10" s="52">
        <v>109.62484633896963</v>
      </c>
      <c r="G10" s="1" t="s">
        <v>2261</v>
      </c>
      <c r="H10" s="52">
        <v>0.40000000000000002</v>
      </c>
      <c r="I10" s="66">
        <v>326.52396792630805</v>
      </c>
      <c r="J10" s="52">
        <v>123.46974878305299</v>
      </c>
    </row>
    <row r="11" ht="15.6" x14ac:dyDescent="0.3">
      <c r="A11" s="1" t="s">
        <v>2083</v>
      </c>
      <c r="B11" s="52">
        <v>1.6244362598577564</v>
      </c>
      <c r="C11" s="66">
        <v>1159.6408079782302</v>
      </c>
      <c r="D11" s="52">
        <v>438.49938535587853</v>
      </c>
      <c r="G11" s="1" t="s">
        <v>2262</v>
      </c>
      <c r="H11" s="52">
        <v>1.6000000000000001</v>
      </c>
      <c r="I11" s="66">
        <v>1306.0958717052322</v>
      </c>
      <c r="J11" s="52">
        <v>493.87899513221197</v>
      </c>
    </row>
    <row r="12" ht="15.6" x14ac:dyDescent="0.3">
      <c r="A12" s="1" t="s">
        <v>2084</v>
      </c>
      <c r="B12" s="52">
        <v>0.50763633120554885</v>
      </c>
      <c r="C12" s="66">
        <v>362.38775249319696</v>
      </c>
      <c r="D12" s="52">
        <v>137.03105792371204</v>
      </c>
      <c r="G12" s="1" t="s">
        <v>2263</v>
      </c>
      <c r="H12" s="52">
        <v>0.5</v>
      </c>
      <c r="I12" s="66">
        <v>408.15495990788509</v>
      </c>
      <c r="J12" s="52">
        <v>154.33718597881625</v>
      </c>
    </row>
    <row r="13" ht="15.6" x14ac:dyDescent="0.3">
      <c r="A13" s="1" t="s">
        <v>2085</v>
      </c>
      <c r="B13" s="52">
        <v>0.6091635974466586</v>
      </c>
      <c r="C13" s="66">
        <v>434.86530299183636</v>
      </c>
      <c r="D13" s="52">
        <v>164.43726950845445</v>
      </c>
      <c r="G13" s="1" t="s">
        <v>2264</v>
      </c>
      <c r="H13" s="52">
        <v>0.59999999999999998</v>
      </c>
      <c r="I13" s="66">
        <v>489.78595188946207</v>
      </c>
      <c r="J13" s="52">
        <v>185.2046231745795</v>
      </c>
    </row>
    <row r="14" ht="15.6" x14ac:dyDescent="0.3">
      <c r="A14" s="1" t="s">
        <v>2086</v>
      </c>
      <c r="B14" s="52">
        <v>2.2335998573044153</v>
      </c>
      <c r="C14" s="66">
        <v>1594.5061109700669</v>
      </c>
      <c r="D14" s="52">
        <v>602.93665486433315</v>
      </c>
      <c r="G14" s="1" t="s">
        <v>2265</v>
      </c>
      <c r="H14" s="52">
        <v>2.2000000000000002</v>
      </c>
      <c r="I14" s="66">
        <v>1795.8818235946944</v>
      </c>
      <c r="J14" s="52">
        <v>679.08361830679155</v>
      </c>
    </row>
    <row r="15" ht="15.6" x14ac:dyDescent="0.3">
      <c r="A15" s="1" t="s">
        <v>2087</v>
      </c>
      <c r="B15" s="52">
        <v>0.71069086368776835</v>
      </c>
      <c r="C15" s="66">
        <v>507.3428534904757</v>
      </c>
      <c r="D15" s="52">
        <v>191.84348109319686</v>
      </c>
      <c r="G15" s="1" t="s">
        <v>2266</v>
      </c>
      <c r="H15" s="52">
        <v>0.69999999999999996</v>
      </c>
      <c r="I15" s="66">
        <v>571.41694387103905</v>
      </c>
      <c r="J15" s="52">
        <v>216.07206037034271</v>
      </c>
    </row>
    <row r="16" ht="15.6" x14ac:dyDescent="0.3">
      <c r="A16" s="1" t="s">
        <v>2088</v>
      </c>
      <c r="B16" s="52">
        <v>2.6397089222688543</v>
      </c>
      <c r="C16" s="66">
        <v>1884.4163129646245</v>
      </c>
      <c r="D16" s="52">
        <v>712.56150120330278</v>
      </c>
      <c r="G16" s="1" t="s">
        <v>2267</v>
      </c>
      <c r="H16" s="52">
        <v>2.6000000000000001</v>
      </c>
      <c r="I16" s="66">
        <v>2122.4057915210024</v>
      </c>
      <c r="J16" s="52">
        <v>802.55336708984441</v>
      </c>
    </row>
    <row r="17" ht="15.6" x14ac:dyDescent="0.3">
      <c r="A17" s="1" t="s">
        <v>2089</v>
      </c>
      <c r="B17" s="52">
        <v>0.4061090649644391</v>
      </c>
      <c r="C17" s="66">
        <v>289.91020199455755</v>
      </c>
      <c r="D17" s="52">
        <v>109.62484633896963</v>
      </c>
      <c r="G17" s="1" t="s">
        <v>2268</v>
      </c>
      <c r="H17" s="52">
        <v>0.40000000000000002</v>
      </c>
      <c r="I17" s="66">
        <v>326.52396792630805</v>
      </c>
      <c r="J17" s="52">
        <v>123.46974878305299</v>
      </c>
    </row>
    <row r="18" ht="15.6" x14ac:dyDescent="0.3">
      <c r="A18" s="1" t="s">
        <v>2090</v>
      </c>
      <c r="B18" s="52">
        <v>0.4061090649644391</v>
      </c>
      <c r="C18" s="66">
        <v>289.91020199455755</v>
      </c>
      <c r="D18" s="52">
        <v>109.62484633896963</v>
      </c>
      <c r="G18" s="1" t="s">
        <v>2269</v>
      </c>
      <c r="H18" s="52">
        <v>0.40000000000000002</v>
      </c>
      <c r="I18" s="66">
        <v>326.52396792630805</v>
      </c>
      <c r="J18" s="52">
        <v>123.46974878305299</v>
      </c>
    </row>
    <row r="19" ht="15.6" x14ac:dyDescent="0.3">
      <c r="A19" s="1" t="s">
        <v>2091</v>
      </c>
      <c r="B19" s="52">
        <v>0.20305453248221955</v>
      </c>
      <c r="C19" s="66">
        <v>144.95510099727878</v>
      </c>
      <c r="D19" s="52">
        <v>54.812423169484816</v>
      </c>
      <c r="G19" s="1" t="s">
        <v>2270</v>
      </c>
      <c r="H19" s="52">
        <v>0.20000000000000001</v>
      </c>
      <c r="I19" s="66">
        <v>163.26198396315402</v>
      </c>
      <c r="J19" s="52">
        <v>61.734874391526496</v>
      </c>
    </row>
    <row r="20" ht="15.6" x14ac:dyDescent="0.3">
      <c r="A20" s="1" t="s">
        <v>2092</v>
      </c>
      <c r="B20" s="52">
        <v>0.3045817987233293</v>
      </c>
      <c r="C20" s="66">
        <v>217.43265149591818</v>
      </c>
      <c r="D20" s="52">
        <v>82.218634754227224</v>
      </c>
      <c r="G20" s="1" t="s">
        <v>2271</v>
      </c>
      <c r="H20" s="52">
        <v>0.29999999999999999</v>
      </c>
      <c r="I20" s="66">
        <v>244.89297594473103</v>
      </c>
      <c r="J20" s="52">
        <v>92.602311587289748</v>
      </c>
    </row>
    <row r="21" x14ac:dyDescent="0.3">
      <c r="B21" s="31">
        <f>SUM(B8:B20)</f>
        <v>75.942395148350101</v>
      </c>
    </row>
    <row r="27" ht="15.6" x14ac:dyDescent="0.3">
      <c r="A27" s="8" t="s">
        <v>3</v>
      </c>
      <c r="B27" s="24" t="s">
        <v>2</v>
      </c>
      <c r="G27" s="8" t="s">
        <v>3</v>
      </c>
      <c r="H27" s="24" t="s">
        <v>2</v>
      </c>
    </row>
    <row r="28" ht="15.6" x14ac:dyDescent="0.3">
      <c r="A28" s="1" t="s">
        <v>22</v>
      </c>
      <c r="B28" s="14">
        <f>'RDTE Vehicle Level'!B13</f>
        <v>4544.4514607290148</v>
      </c>
      <c r="G28" s="1" t="s">
        <v>22</v>
      </c>
      <c r="H28" s="14">
        <f>'RDTE Vehicle Level'!G13</f>
        <v>4543.034246292741</v>
      </c>
    </row>
    <row r="29" ht="15.6" x14ac:dyDescent="0.3">
      <c r="A29" s="1" t="s">
        <v>20</v>
      </c>
      <c r="B29" s="14">
        <f>'RDTE Vehicle Level'!B14</f>
        <v>1035.1970244460613</v>
      </c>
      <c r="G29" s="1" t="s">
        <v>20</v>
      </c>
      <c r="H29" s="14">
        <f>'RDTE Vehicle Level'!G14</f>
        <v>1035.1970244460613</v>
      </c>
    </row>
    <row r="30" ht="15.6" x14ac:dyDescent="0.3">
      <c r="A30" s="1" t="s">
        <v>4</v>
      </c>
      <c r="B30" s="14">
        <f>C3</f>
        <v>107.7921071531315</v>
      </c>
      <c r="G30" s="1" t="s">
        <v>4</v>
      </c>
      <c r="H30" s="14">
        <f>I3</f>
        <v>128.61166185288818</v>
      </c>
    </row>
    <row r="31" ht="15.6" x14ac:dyDescent="0.3">
      <c r="A31" s="1" t="s">
        <v>5</v>
      </c>
      <c r="B31" s="14">
        <f t="shared" ref="B31:B32" si="0">C4</f>
        <v>754.6568557571469</v>
      </c>
      <c r="G31" s="1" t="s">
        <v>5</v>
      </c>
      <c r="H31" s="14">
        <f t="shared" ref="H31:H32" si="1">I4</f>
        <v>895.07091615601485</v>
      </c>
    </row>
    <row r="32" ht="15.6" x14ac:dyDescent="0.3">
      <c r="A32" s="1" t="s">
        <v>6</v>
      </c>
      <c r="B32" s="14">
        <f t="shared" si="0"/>
        <v>51.998504628009634</v>
      </c>
      <c r="G32" s="1" t="s">
        <v>6</v>
      </c>
      <c r="H32" s="14">
        <f t="shared" si="1"/>
        <v>55.944197013678703</v>
      </c>
    </row>
    <row r="33" ht="15.6" x14ac:dyDescent="0.3">
      <c r="A33" s="1" t="s">
        <v>7</v>
      </c>
      <c r="B33" s="14">
        <f>D8</f>
        <v>4878.3056620841489</v>
      </c>
      <c r="G33" s="1" t="s">
        <v>7</v>
      </c>
      <c r="H33" s="14">
        <f>J8</f>
        <v>5494.4038208458578</v>
      </c>
    </row>
    <row r="34" ht="15.6" x14ac:dyDescent="0.3">
      <c r="A34" s="1" t="s">
        <v>8</v>
      </c>
      <c r="B34" s="14">
        <f t="shared" ref="B34:B45" si="2">D9</f>
        <v>12908.325656413675</v>
      </c>
      <c r="G34" s="1" t="s">
        <v>8</v>
      </c>
      <c r="H34" s="14">
        <f t="shared" ref="H34:H45" si="3">J9</f>
        <v>14538.562919204489</v>
      </c>
    </row>
    <row r="35" ht="15.6" x14ac:dyDescent="0.3">
      <c r="A35" s="1" t="s">
        <v>9</v>
      </c>
      <c r="B35" s="14">
        <f t="shared" si="2"/>
        <v>109.62484633896963</v>
      </c>
      <c r="C35" s="29"/>
      <c r="G35" s="1" t="s">
        <v>9</v>
      </c>
      <c r="H35" s="14">
        <f t="shared" si="3"/>
        <v>123.46974878305299</v>
      </c>
      <c r="I35" s="29"/>
    </row>
    <row r="36" ht="15.6" x14ac:dyDescent="0.3">
      <c r="A36" s="1" t="s">
        <v>10</v>
      </c>
      <c r="B36" s="14">
        <f t="shared" si="2"/>
        <v>438.49938535587853</v>
      </c>
      <c r="G36" s="1" t="s">
        <v>10</v>
      </c>
      <c r="H36" s="14">
        <f t="shared" si="3"/>
        <v>493.87899513221197</v>
      </c>
    </row>
    <row r="37" ht="15.6" x14ac:dyDescent="0.3">
      <c r="A37" s="1" t="s">
        <v>11</v>
      </c>
      <c r="B37" s="14">
        <f t="shared" si="2"/>
        <v>137.03105792371204</v>
      </c>
      <c r="C37" s="29"/>
      <c r="G37" s="1" t="s">
        <v>11</v>
      </c>
      <c r="H37" s="14">
        <f t="shared" si="3"/>
        <v>154.33718597881625</v>
      </c>
      <c r="I37" s="29"/>
    </row>
    <row r="38" ht="15.6" x14ac:dyDescent="0.3">
      <c r="A38" s="1" t="s">
        <v>12</v>
      </c>
      <c r="B38" s="14">
        <f t="shared" si="2"/>
        <v>164.43726950845445</v>
      </c>
      <c r="C38" s="29"/>
      <c r="G38" s="1" t="s">
        <v>12</v>
      </c>
      <c r="H38" s="14">
        <f t="shared" si="3"/>
        <v>185.2046231745795</v>
      </c>
      <c r="I38" s="29"/>
    </row>
    <row r="39" ht="15.6" x14ac:dyDescent="0.3">
      <c r="A39" s="1" t="s">
        <v>13</v>
      </c>
      <c r="B39" s="14">
        <f t="shared" si="2"/>
        <v>602.93665486433315</v>
      </c>
      <c r="G39" s="1" t="s">
        <v>13</v>
      </c>
      <c r="H39" s="14">
        <f t="shared" si="3"/>
        <v>679.08361830679155</v>
      </c>
    </row>
    <row r="40" ht="15.6" x14ac:dyDescent="0.3">
      <c r="A40" s="1" t="s">
        <v>14</v>
      </c>
      <c r="B40" s="14">
        <f t="shared" si="2"/>
        <v>191.84348109319686</v>
      </c>
      <c r="G40" s="1" t="s">
        <v>14</v>
      </c>
      <c r="H40" s="14">
        <f t="shared" si="3"/>
        <v>216.07206037034271</v>
      </c>
    </row>
    <row r="41" ht="15.6" x14ac:dyDescent="0.3">
      <c r="A41" s="1" t="s">
        <v>15</v>
      </c>
      <c r="B41" s="14">
        <f t="shared" si="2"/>
        <v>712.56150120330278</v>
      </c>
      <c r="G41" s="1" t="s">
        <v>15</v>
      </c>
      <c r="H41" s="14">
        <f t="shared" si="3"/>
        <v>802.55336708984441</v>
      </c>
    </row>
    <row r="42" ht="15.6" x14ac:dyDescent="0.3">
      <c r="A42" s="1" t="s">
        <v>16</v>
      </c>
      <c r="B42" s="14">
        <f t="shared" si="2"/>
        <v>109.62484633896963</v>
      </c>
      <c r="C42" s="29"/>
      <c r="G42" s="1" t="s">
        <v>16</v>
      </c>
      <c r="H42" s="14">
        <f t="shared" si="3"/>
        <v>123.46974878305299</v>
      </c>
      <c r="I42" s="29"/>
    </row>
    <row r="43" ht="15.6" x14ac:dyDescent="0.3">
      <c r="A43" s="1" t="s">
        <v>17</v>
      </c>
      <c r="B43" s="14">
        <f t="shared" si="2"/>
        <v>109.62484633896963</v>
      </c>
      <c r="C43" s="29"/>
      <c r="G43" s="1" t="s">
        <v>17</v>
      </c>
      <c r="H43" s="14">
        <f t="shared" si="3"/>
        <v>123.46974878305299</v>
      </c>
      <c r="I43" s="29"/>
    </row>
    <row r="44" ht="15.6" x14ac:dyDescent="0.3">
      <c r="A44" s="1" t="s">
        <v>18</v>
      </c>
      <c r="B44" s="14">
        <f t="shared" si="2"/>
        <v>54.812423169484816</v>
      </c>
      <c r="C44" s="29"/>
      <c r="G44" s="1" t="s">
        <v>18</v>
      </c>
      <c r="H44" s="14">
        <f t="shared" si="3"/>
        <v>61.734874391526496</v>
      </c>
      <c r="I44" s="29"/>
    </row>
    <row r="45" ht="15.6" x14ac:dyDescent="0.3">
      <c r="A45" s="1" t="s">
        <v>19</v>
      </c>
      <c r="B45" s="14">
        <f t="shared" si="2"/>
        <v>82.218634754227224</v>
      </c>
      <c r="C45" s="29"/>
      <c r="G45" s="1" t="s">
        <v>19</v>
      </c>
      <c r="H45" s="14">
        <f t="shared" si="3"/>
        <v>92.602311587289748</v>
      </c>
      <c r="I45" s="29"/>
    </row>
    <row r="46" ht="15.6" x14ac:dyDescent="0.3">
      <c r="A46" s="27" t="s">
        <v>23</v>
      </c>
      <c r="B46" s="28">
        <f>B45+B44+B43+B42+B35+B37+B38</f>
        <v>767.37392437278754</v>
      </c>
      <c r="G46" s="27" t="s">
        <v>23</v>
      </c>
      <c r="H46" s="28">
        <f>H45+H44+H43+H42+H35+H37+H38</f>
        <v>864.28824148137096</v>
      </c>
    </row>
  </sheetData>
  <mergeCells count="2">
    <mergeCell ref="A1:D1"/>
    <mergeCell ref="G1:J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"/>
  <sheetViews>
    <sheetView topLeftCell="B1" zoomScale="80" zoomScaleNormal="80" workbookViewId="0">
      <selection activeCell="B29" sqref="B29"/>
    </sheetView>
  </sheetViews>
  <sheetFormatPr defaultColWidth="15.77734375" defaultRowHeight="14.4" x14ac:dyDescent="0.3"/>
  <cols>
    <col min="1" max="1" width="19.37890625" bestFit="true" customWidth="true"/>
    <col min="2" max="2" width="27.93359375" bestFit="true" customWidth="true"/>
    <col min="3" max="3" width="22.6015625" bestFit="true" customWidth="true"/>
    <col min="4" max="4" width="23.15625" bestFit="true" customWidth="true"/>
    <col min="5" max="5" width="39.6015625" bestFit="true" customWidth="true"/>
    <col min="6" max="7" width="10.77734375" customWidth="true"/>
    <col min="8" max="8" width="19.37890625" bestFit="true" customWidth="true"/>
    <col min="9" max="9" width="27.93359375" bestFit="true" customWidth="true"/>
    <col min="10" max="10" width="22.6015625" bestFit="true" customWidth="true"/>
    <col min="11" max="11" width="23.15625" bestFit="true" customWidth="true"/>
    <col min="12" max="12" width="39.6015625" bestFit="true" customWidth="true"/>
  </cols>
  <sheetData>
    <row r="1" ht="22.8" x14ac:dyDescent="0.4">
      <c r="A1" s="71" t="s">
        <v>0</v>
      </c>
      <c r="B1" s="71"/>
      <c r="C1" s="71"/>
      <c r="D1" s="71"/>
      <c r="E1" s="71"/>
      <c r="F1" s="9"/>
      <c r="G1" s="9"/>
      <c r="H1" s="72" t="s">
        <v>1</v>
      </c>
      <c r="I1" s="72"/>
      <c r="J1" s="72"/>
      <c r="K1" s="72"/>
      <c r="L1" s="72"/>
      <c r="M1" s="9"/>
    </row>
    <row r="2" ht="15.6" x14ac:dyDescent="0.3">
      <c r="A2" s="15" t="s">
        <v>2096</v>
      </c>
      <c r="B2" s="10" t="s">
        <v>2102</v>
      </c>
      <c r="C2" s="11" t="s">
        <v>2103</v>
      </c>
      <c r="D2" s="12"/>
      <c r="E2" s="12"/>
      <c r="F2" s="9"/>
      <c r="G2" s="9"/>
      <c r="H2" s="15" t="s">
        <v>2275</v>
      </c>
      <c r="I2" s="10" t="s">
        <v>2281</v>
      </c>
      <c r="J2" s="11" t="s">
        <v>2282</v>
      </c>
      <c r="K2" s="12"/>
      <c r="L2" s="12"/>
      <c r="M2" s="9"/>
    </row>
    <row r="3" ht="15.6" x14ac:dyDescent="0.3">
      <c r="A3" s="16" t="s">
        <v>2097</v>
      </c>
      <c r="B3" s="14">
        <v>2264.7341495166415</v>
      </c>
      <c r="C3" s="30">
        <v>856.37252994649577</v>
      </c>
      <c r="D3" s="12"/>
      <c r="E3" s="12"/>
      <c r="F3" s="9"/>
      <c r="G3" s="9"/>
      <c r="H3" s="16" t="s">
        <v>2276</v>
      </c>
      <c r="I3" s="14">
        <v>3712.0109049923763</v>
      </c>
      <c r="J3" s="30">
        <v>1403.6367891462062</v>
      </c>
      <c r="K3" s="12"/>
      <c r="L3" s="12"/>
      <c r="M3" s="9"/>
    </row>
    <row r="4" ht="15.6" x14ac:dyDescent="0.3">
      <c r="A4" s="16" t="s">
        <v>2098</v>
      </c>
      <c r="B4" s="14">
        <v>220.8012247588704</v>
      </c>
      <c r="C4" s="30">
        <v>83.492406162725743</v>
      </c>
      <c r="D4" s="12"/>
      <c r="E4" s="12"/>
      <c r="F4" s="9"/>
      <c r="G4" s="9"/>
      <c r="H4" s="16" t="s">
        <v>2277</v>
      </c>
      <c r="I4" s="14">
        <v>220.70641077883442</v>
      </c>
      <c r="J4" s="30">
        <v>83.456553792161614</v>
      </c>
      <c r="K4" s="12"/>
      <c r="L4" s="12"/>
      <c r="M4" s="9"/>
    </row>
    <row r="5" ht="15.6" x14ac:dyDescent="0.3">
      <c r="A5" s="16" t="s">
        <v>2099</v>
      </c>
      <c r="B5" s="14">
        <v>52.827654944251726</v>
      </c>
      <c r="C5" s="30">
        <v>19.975921909158693</v>
      </c>
      <c r="D5" s="12"/>
      <c r="E5" s="12"/>
      <c r="F5" s="9"/>
      <c r="G5" s="9"/>
      <c r="H5" s="16" t="s">
        <v>2278</v>
      </c>
      <c r="I5" s="14">
        <v>49.906596886461045</v>
      </c>
      <c r="J5" s="30">
        <v>18.871371125745686</v>
      </c>
      <c r="K5" s="12"/>
      <c r="L5" s="12"/>
      <c r="M5" s="9"/>
    </row>
    <row r="6" ht="15.6" x14ac:dyDescent="0.3">
      <c r="A6" s="16" t="s">
        <v>2100</v>
      </c>
      <c r="B6" s="14">
        <v>214.5693987662589</v>
      </c>
      <c r="C6" s="30">
        <v>81.135942119200791</v>
      </c>
      <c r="D6" s="19"/>
      <c r="E6" s="12"/>
      <c r="F6" s="9"/>
      <c r="G6" s="9"/>
      <c r="H6" s="16" t="s">
        <v>2279</v>
      </c>
      <c r="I6" s="14">
        <v>213.6077487668893</v>
      </c>
      <c r="J6" s="30">
        <v>80.772309750669166</v>
      </c>
      <c r="K6" s="19"/>
      <c r="L6" s="12"/>
      <c r="M6" s="9"/>
    </row>
    <row r="7" ht="15.6" x14ac:dyDescent="0.3">
      <c r="A7" s="16" t="s">
        <v>2101</v>
      </c>
      <c r="B7" s="14">
        <v>3193.289686954372</v>
      </c>
      <c r="C7" s="30">
        <v>1207.4907638288671</v>
      </c>
      <c r="D7" s="12"/>
      <c r="E7" s="12"/>
      <c r="F7" s="9"/>
      <c r="G7" s="9"/>
      <c r="H7" s="16" t="s">
        <v>2280</v>
      </c>
      <c r="I7" s="14">
        <v>4467.5889863105367</v>
      </c>
      <c r="J7" s="30">
        <v>1689.3464002317512</v>
      </c>
      <c r="K7" s="12"/>
      <c r="L7" s="12"/>
      <c r="M7" s="9"/>
    </row>
    <row r="8" x14ac:dyDescent="0.3">
      <c r="A8" s="17"/>
      <c r="B8" s="12"/>
      <c r="C8" s="12"/>
      <c r="D8" s="12"/>
      <c r="E8" s="12"/>
      <c r="F8" s="9"/>
      <c r="G8" s="9"/>
      <c r="H8" s="17"/>
      <c r="I8" s="12"/>
      <c r="J8" s="12"/>
      <c r="K8" s="12"/>
      <c r="L8" s="12"/>
      <c r="M8" s="9"/>
    </row>
    <row r="9" x14ac:dyDescent="0.3">
      <c r="A9" s="17"/>
      <c r="B9" s="12"/>
      <c r="C9" s="12"/>
      <c r="D9" s="12"/>
      <c r="E9" s="12"/>
      <c r="F9" s="9"/>
      <c r="G9" s="9"/>
      <c r="H9" s="17"/>
      <c r="I9" s="12"/>
      <c r="J9" s="12"/>
      <c r="K9" s="12"/>
      <c r="L9" s="12"/>
      <c r="M9" s="9"/>
    </row>
    <row r="10" ht="15.6" x14ac:dyDescent="0.3">
      <c r="A10" s="15" t="s">
        <v>2104</v>
      </c>
      <c r="B10" s="11" t="s">
        <v>2110</v>
      </c>
      <c r="C10" s="6" t="s">
        <v>2111</v>
      </c>
      <c r="D10" s="12"/>
      <c r="E10" s="12"/>
      <c r="F10" s="9"/>
      <c r="G10" s="9"/>
      <c r="H10" s="15" t="s">
        <v>2283</v>
      </c>
      <c r="I10" s="11" t="s">
        <v>2289</v>
      </c>
      <c r="J10" s="6" t="s">
        <v>2290</v>
      </c>
      <c r="K10" s="12"/>
      <c r="L10" s="12"/>
      <c r="M10" s="9"/>
    </row>
    <row r="11" ht="15.6" x14ac:dyDescent="0.3">
      <c r="A11" s="16" t="s">
        <v>2105</v>
      </c>
      <c r="B11" s="14">
        <v>856.37252994649577</v>
      </c>
      <c r="C11" s="14">
        <v>62.822409061020025</v>
      </c>
      <c r="D11" s="12"/>
      <c r="E11" s="12"/>
      <c r="F11" s="9"/>
      <c r="G11" s="9"/>
      <c r="H11" s="16" t="s">
        <v>2284</v>
      </c>
      <c r="I11" s="30">
        <v>1403.6367891462062</v>
      </c>
      <c r="J11" s="14">
        <v>73.598965117819702</v>
      </c>
      <c r="K11" s="12"/>
      <c r="L11" s="12"/>
      <c r="M11" s="9"/>
    </row>
    <row r="12" ht="15.6" x14ac:dyDescent="0.3">
      <c r="A12" s="16" t="s">
        <v>2106</v>
      </c>
      <c r="B12" s="14">
        <v>81.135942119200791</v>
      </c>
      <c r="C12" s="14">
        <v>5.9520304156441517</v>
      </c>
      <c r="D12" s="12"/>
      <c r="E12" s="12"/>
      <c r="F12" s="9"/>
      <c r="G12" s="9"/>
      <c r="H12" s="16" t="s">
        <v>2285</v>
      </c>
      <c r="I12" s="30">
        <v>80.772309750669166</v>
      </c>
      <c r="J12" s="14">
        <v>4.2352540584528731</v>
      </c>
      <c r="K12" s="12"/>
      <c r="L12" s="12"/>
      <c r="M12" s="9"/>
    </row>
    <row r="13" ht="15.6" x14ac:dyDescent="0.3">
      <c r="A13" s="16" t="s">
        <v>2107</v>
      </c>
      <c r="B13" s="14">
        <v>486.81565271520475</v>
      </c>
      <c r="C13" s="14">
        <v>35.712182493864908</v>
      </c>
      <c r="D13" s="12"/>
      <c r="E13" s="12"/>
      <c r="F13" s="9"/>
      <c r="G13" s="9"/>
      <c r="H13" s="16" t="s">
        <v>2286</v>
      </c>
      <c r="I13" s="30">
        <v>484.633858504015</v>
      </c>
      <c r="J13" s="14">
        <v>25.411524350717237</v>
      </c>
      <c r="K13" s="12"/>
      <c r="L13" s="12"/>
      <c r="M13" s="9"/>
    </row>
    <row r="14" ht="15.6" x14ac:dyDescent="0.3">
      <c r="A14" s="16" t="s">
        <v>2108</v>
      </c>
      <c r="B14" s="14">
        <v>19.975921909158693</v>
      </c>
      <c r="C14" s="14">
        <v>1.4654084451150773</v>
      </c>
      <c r="D14" s="12"/>
      <c r="E14" s="12"/>
      <c r="F14" s="9"/>
      <c r="G14" s="9"/>
      <c r="H14" s="16" t="s">
        <v>2287</v>
      </c>
      <c r="I14" s="30">
        <v>18.871371125745686</v>
      </c>
      <c r="J14" s="14">
        <v>0.98951053146307499</v>
      </c>
      <c r="K14" s="12"/>
      <c r="L14" s="12"/>
    </row>
    <row r="15" ht="15.6" x14ac:dyDescent="0.3">
      <c r="A15" s="16" t="s">
        <v>2109</v>
      </c>
      <c r="B15" s="14">
        <v>1363.1641045708593</v>
      </c>
      <c r="C15" s="14">
        <v>100</v>
      </c>
      <c r="D15" s="12"/>
      <c r="E15" s="12"/>
      <c r="H15" s="16" t="s">
        <v>2288</v>
      </c>
      <c r="I15" s="30">
        <v>1907.1420187759666</v>
      </c>
      <c r="J15" s="14">
        <v>100</v>
      </c>
      <c r="K15" s="12"/>
      <c r="L15" s="12"/>
    </row>
    <row r="16" x14ac:dyDescent="0.3">
      <c r="A16" s="18"/>
      <c r="B16" s="13"/>
      <c r="C16" s="13"/>
      <c r="D16" s="13"/>
      <c r="E16" s="13"/>
      <c r="H16" s="18"/>
      <c r="I16" s="13"/>
      <c r="J16" s="13"/>
      <c r="K16" s="13"/>
      <c r="L16" s="13"/>
    </row>
    <row r="17" x14ac:dyDescent="0.3">
      <c r="A17" s="18"/>
      <c r="B17" s="13"/>
      <c r="C17" s="13"/>
      <c r="D17" s="13"/>
      <c r="E17" s="13"/>
      <c r="H17" s="18"/>
      <c r="I17" s="13"/>
      <c r="J17" s="13"/>
      <c r="K17" s="13"/>
      <c r="L17" s="13"/>
    </row>
    <row r="18" ht="15.6" x14ac:dyDescent="0.3">
      <c r="A18" s="15" t="s">
        <v>2112</v>
      </c>
      <c r="B18" s="11" t="s">
        <v>2122</v>
      </c>
      <c r="C18" s="11" t="s">
        <v>2123</v>
      </c>
      <c r="D18" s="11" t="s">
        <v>2124</v>
      </c>
      <c r="E18" s="11" t="s">
        <v>2125</v>
      </c>
      <c r="H18" s="15" t="s">
        <v>2291</v>
      </c>
      <c r="I18" s="11" t="s">
        <v>2301</v>
      </c>
      <c r="J18" s="11" t="s">
        <v>2302</v>
      </c>
      <c r="K18" s="11" t="s">
        <v>2303</v>
      </c>
      <c r="L18" s="11" t="s">
        <v>2304</v>
      </c>
    </row>
    <row r="19" ht="15.6" x14ac:dyDescent="0.3">
      <c r="A19" s="16" t="s">
        <v>2113</v>
      </c>
      <c r="B19" s="14">
        <v>856.37252994649589</v>
      </c>
      <c r="C19" s="14">
        <v>81.135942119200791</v>
      </c>
      <c r="D19" s="14">
        <v>19.975921909158693</v>
      </c>
      <c r="E19" s="14">
        <v>1207.4907638288671</v>
      </c>
      <c r="H19" s="16" t="s">
        <v>2292</v>
      </c>
      <c r="I19" s="14">
        <v>1403.6367891462062</v>
      </c>
      <c r="J19" s="14">
        <v>80.772309750669166</v>
      </c>
      <c r="K19" s="14">
        <v>18.871371125745686</v>
      </c>
      <c r="L19" s="14">
        <v>1689.3464002317512</v>
      </c>
    </row>
    <row r="20" ht="15.6" x14ac:dyDescent="0.3">
      <c r="A20" s="16" t="s">
        <v>2114</v>
      </c>
      <c r="B20" s="14">
        <v>727.91665045452146</v>
      </c>
      <c r="C20" s="14">
        <v>68.965550801320674</v>
      </c>
      <c r="D20" s="14">
        <v>16.979533622784889</v>
      </c>
      <c r="E20" s="14">
        <v>1026.367149254537</v>
      </c>
      <c r="H20" s="16" t="s">
        <v>2293</v>
      </c>
      <c r="I20" s="14">
        <v>1193.0912707742755</v>
      </c>
      <c r="J20" s="14">
        <v>68.656463288068792</v>
      </c>
      <c r="K20" s="14">
        <v>16.040665456883833</v>
      </c>
      <c r="L20" s="14">
        <v>1435.9444401969888</v>
      </c>
    </row>
    <row r="21" ht="15.6" x14ac:dyDescent="0.3">
      <c r="A21" s="16" t="s">
        <v>2115</v>
      </c>
      <c r="B21" s="14">
        <v>661.90303413653567</v>
      </c>
      <c r="C21" s="14">
        <v>62.71117345342762</v>
      </c>
      <c r="D21" s="14">
        <v>15.439686420316079</v>
      </c>
      <c r="E21" s="14">
        <v>933.28752653953632</v>
      </c>
      <c r="H21" s="16" t="s">
        <v>2294</v>
      </c>
      <c r="I21" s="14">
        <v>1084.8916996667149</v>
      </c>
      <c r="J21" s="14">
        <v>62.430116600685771</v>
      </c>
      <c r="K21" s="14">
        <v>14.585962731929394</v>
      </c>
      <c r="L21" s="14">
        <v>1305.7208970620438</v>
      </c>
    </row>
    <row r="22" ht="15.6" x14ac:dyDescent="0.3">
      <c r="A22" s="16" t="s">
        <v>2116</v>
      </c>
      <c r="B22" s="14">
        <v>587.18986170004075</v>
      </c>
      <c r="C22" s="14">
        <v>55.63256756361929</v>
      </c>
      <c r="D22" s="14">
        <v>13.696911581111259</v>
      </c>
      <c r="E22" s="14">
        <v>827.94147385956842</v>
      </c>
      <c r="H22" s="16" t="s">
        <v>2295</v>
      </c>
      <c r="I22" s="14">
        <v>962.43312725986686</v>
      </c>
      <c r="J22" s="14">
        <v>55.383235371470306</v>
      </c>
      <c r="K22" s="14">
        <v>12.939553072900493</v>
      </c>
      <c r="L22" s="14">
        <v>1158.3359395910556</v>
      </c>
    </row>
    <row r="23" ht="15.6" x14ac:dyDescent="0.3">
      <c r="A23" s="16" t="s">
        <v>2117</v>
      </c>
      <c r="B23" s="14">
        <v>499.11138244503456</v>
      </c>
      <c r="C23" s="14">
        <v>47.287682429076398</v>
      </c>
      <c r="D23" s="14">
        <v>11.642374843944568</v>
      </c>
      <c r="E23" s="14">
        <v>703.75025278063299</v>
      </c>
      <c r="H23" s="16" t="s">
        <v>2296</v>
      </c>
      <c r="I23" s="14">
        <v>818.06815817088682</v>
      </c>
      <c r="J23" s="14">
        <v>47.075750065749752</v>
      </c>
      <c r="K23" s="14">
        <v>10.998620111965419</v>
      </c>
      <c r="L23" s="14">
        <v>984.58554865239716</v>
      </c>
    </row>
    <row r="24" ht="15.6" x14ac:dyDescent="0.3">
      <c r="A24" s="16" t="s">
        <v>2118</v>
      </c>
      <c r="B24" s="14">
        <v>402.61909580968774</v>
      </c>
      <c r="C24" s="14">
        <v>38.145641658707497</v>
      </c>
      <c r="D24" s="14">
        <v>9.3915759039268742</v>
      </c>
      <c r="E24" s="14">
        <v>567.69550929161858</v>
      </c>
      <c r="H24" s="16" t="s">
        <v>2297</v>
      </c>
      <c r="I24" s="14">
        <v>659.91254404968709</v>
      </c>
      <c r="J24" s="14">
        <v>37.974681789835373</v>
      </c>
      <c r="K24" s="14">
        <v>8.8722770916197895</v>
      </c>
      <c r="L24" s="14">
        <v>794.23743334358687</v>
      </c>
    </row>
    <row r="25" ht="15.6" x14ac:dyDescent="0.3">
      <c r="A25" s="16" t="s">
        <v>2119</v>
      </c>
      <c r="B25" s="14">
        <v>342.22623143823461</v>
      </c>
      <c r="C25" s="14">
        <v>32.423795409901373</v>
      </c>
      <c r="D25" s="14">
        <v>7.9828395183378431</v>
      </c>
      <c r="E25" s="14">
        <v>482.54118289787567</v>
      </c>
      <c r="H25" s="16" t="s">
        <v>2298</v>
      </c>
      <c r="I25" s="14">
        <v>560.92566244223406</v>
      </c>
      <c r="J25" s="14">
        <v>32.278479521360069</v>
      </c>
      <c r="K25" s="14">
        <v>7.5414355278768213</v>
      </c>
      <c r="L25" s="14">
        <v>675.10181834204866</v>
      </c>
    </row>
    <row r="26" ht="15.6" x14ac:dyDescent="0.3">
      <c r="A26" s="16" t="s">
        <v>2120</v>
      </c>
      <c r="B26" s="14">
        <v>290.89229672249945</v>
      </c>
      <c r="C26" s="14">
        <v>27.56022609841617</v>
      </c>
      <c r="D26" s="14">
        <v>6.785413590587166</v>
      </c>
      <c r="E26" s="14">
        <v>410.16000546319435</v>
      </c>
      <c r="H26" s="16" t="s">
        <v>2299</v>
      </c>
      <c r="I26" s="14">
        <v>476.78681307589898</v>
      </c>
      <c r="J26" s="14">
        <v>27.436707593156065</v>
      </c>
      <c r="K26" s="14">
        <v>6.4102201986952982</v>
      </c>
      <c r="L26" s="14">
        <v>573.83654559074148</v>
      </c>
    </row>
    <row r="27" ht="15.6" x14ac:dyDescent="0.3">
      <c r="A27" s="16" t="s">
        <v>2121</v>
      </c>
      <c r="B27" s="14">
        <v>374.69609896965704</v>
      </c>
      <c r="C27" s="14">
        <v>35.500112316998099</v>
      </c>
      <c r="D27" s="14">
        <v>8.7402383319697368</v>
      </c>
      <c r="E27" s="14">
        <v>528.32390452416234</v>
      </c>
      <c r="H27" s="16" t="s">
        <v>2300</v>
      </c>
      <c r="I27" s="14">
        <v>614.14537584039249</v>
      </c>
      <c r="J27" s="14">
        <v>35.341009093595538</v>
      </c>
      <c r="K27" s="14">
        <v>8.2569546497098809</v>
      </c>
      <c r="L27" s="14">
        <v>739.15437947877422</v>
      </c>
    </row>
  </sheetData>
  <mergeCells count="2">
    <mergeCell ref="A1:E1"/>
    <mergeCell ref="H1:L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3"/>
  <sheetViews>
    <sheetView zoomScale="60" zoomScaleNormal="60" workbookViewId="0">
      <selection activeCell="D8" sqref="D8:D20"/>
    </sheetView>
  </sheetViews>
  <sheetFormatPr defaultRowHeight="14.4" x14ac:dyDescent="0.3"/>
  <cols>
    <col min="1" max="1" width="46.7109375" bestFit="true" customWidth="true"/>
    <col min="2" max="2" width="17.6015625" bestFit="true" customWidth="true"/>
    <col min="3" max="3" width="27.37890625" bestFit="true" customWidth="true"/>
    <col min="4" max="4" width="17.7109375" bestFit="true" customWidth="true"/>
    <col min="5" max="5" width="27.48828125" bestFit="true" customWidth="true"/>
    <col min="6" max="7" width="10.77734375" customWidth="true"/>
    <col min="8" max="8" width="46.7109375" bestFit="true" customWidth="true"/>
    <col min="9" max="9" width="17.6015625" bestFit="true" customWidth="true"/>
    <col min="10" max="10" width="27.37890625" bestFit="true" customWidth="true"/>
    <col min="11" max="11" width="17.7109375" bestFit="true" customWidth="true"/>
    <col min="12" max="12" width="27.48828125" bestFit="true" customWidth="true"/>
  </cols>
  <sheetData>
    <row r="1" ht="22.8" x14ac:dyDescent="0.4">
      <c r="A1" s="71" t="s">
        <v>0</v>
      </c>
      <c r="B1" s="71"/>
      <c r="C1" s="71"/>
      <c r="D1" s="71"/>
      <c r="E1" s="71"/>
      <c r="H1" s="72" t="s">
        <v>1</v>
      </c>
      <c r="I1" s="72"/>
      <c r="J1" s="72"/>
      <c r="K1" s="72"/>
      <c r="L1" s="72"/>
    </row>
    <row r="2" ht="15.6" x14ac:dyDescent="0.3">
      <c r="A2" s="21" t="s">
        <v>2126</v>
      </c>
      <c r="B2" s="22" t="s">
        <v>2130</v>
      </c>
      <c r="C2" s="23" t="s">
        <v>2131</v>
      </c>
      <c r="D2" s="6" t="s">
        <v>2132</v>
      </c>
      <c r="E2" s="13"/>
      <c r="H2" s="21" t="s">
        <v>2305</v>
      </c>
      <c r="I2" s="22" t="s">
        <v>2309</v>
      </c>
      <c r="J2" s="23" t="s">
        <v>2310</v>
      </c>
      <c r="K2" s="6" t="s">
        <v>2311</v>
      </c>
      <c r="L2" s="13"/>
    </row>
    <row r="3" ht="15.6" x14ac:dyDescent="0.3">
      <c r="A3" s="1" t="s">
        <v>2127</v>
      </c>
      <c r="B3" s="20">
        <v>58.75499471150362</v>
      </c>
      <c r="C3" s="52">
        <v>22.217249419240769</v>
      </c>
      <c r="D3" s="30">
        <v>1.6298294053330455</v>
      </c>
      <c r="E3" s="13"/>
      <c r="H3" s="1" t="s">
        <v>2306</v>
      </c>
      <c r="I3" s="20">
        <v>63.893146199532083</v>
      </c>
      <c r="J3" s="52">
        <v>24.160158166384623</v>
      </c>
      <c r="K3" s="20">
        <v>1.2668253296569381</v>
      </c>
      <c r="L3" s="13"/>
    </row>
    <row r="4" ht="15.6" x14ac:dyDescent="0.3">
      <c r="A4" s="1" t="s">
        <v>2128</v>
      </c>
      <c r="B4" s="20">
        <v>31.781093639125999</v>
      </c>
      <c r="C4" s="52">
        <v>12.017505705918543</v>
      </c>
      <c r="D4" s="30">
        <v>0.88158906661511616</v>
      </c>
      <c r="E4" s="13"/>
      <c r="H4" s="1" t="s">
        <v>2307</v>
      </c>
      <c r="I4" s="20">
        <v>32.762541083053904</v>
      </c>
      <c r="J4" s="52">
        <v>12.388624157391288</v>
      </c>
      <c r="K4" s="20">
        <v>0.6495910653440744</v>
      </c>
      <c r="L4" s="13"/>
    </row>
    <row r="5" ht="15.6" x14ac:dyDescent="0.3">
      <c r="A5" s="1" t="s">
        <v>2129</v>
      </c>
      <c r="B5" s="20">
        <v>93.588700723158951</v>
      </c>
      <c r="C5" s="52">
        <v>35.389051041510839</v>
      </c>
      <c r="D5" s="30">
        <v>2.5960961650066157</v>
      </c>
      <c r="E5" s="13"/>
      <c r="H5" s="1" t="s">
        <v>2308</v>
      </c>
      <c r="I5" s="20">
        <v>99.81776360505097</v>
      </c>
      <c r="J5" s="52">
        <v>37.74447025947962</v>
      </c>
      <c r="K5" s="20">
        <v>1.9791116701264131</v>
      </c>
      <c r="L5" s="13"/>
    </row>
    <row r="6" x14ac:dyDescent="0.3">
      <c r="B6" s="13"/>
      <c r="C6" s="13"/>
      <c r="D6" s="13"/>
      <c r="E6" s="13"/>
      <c r="I6" s="13"/>
      <c r="J6" s="13"/>
      <c r="K6" s="13"/>
      <c r="L6" s="13"/>
    </row>
    <row r="7" ht="15.6" x14ac:dyDescent="0.3">
      <c r="A7" s="21" t="s">
        <v>2133</v>
      </c>
      <c r="B7" s="6" t="s">
        <v>2147</v>
      </c>
      <c r="C7" s="22" t="s">
        <v>2148</v>
      </c>
      <c r="D7" s="23" t="s">
        <v>2149</v>
      </c>
      <c r="E7" s="13"/>
      <c r="H7" s="21" t="s">
        <v>2312</v>
      </c>
      <c r="I7" s="6" t="s">
        <v>2326</v>
      </c>
      <c r="J7" s="22" t="s">
        <v>2327</v>
      </c>
      <c r="K7" s="23" t="s">
        <v>2328</v>
      </c>
      <c r="L7" s="13"/>
    </row>
    <row r="8" ht="15.6" x14ac:dyDescent="0.3">
      <c r="A8" s="1" t="s">
        <v>2134</v>
      </c>
      <c r="B8" s="30">
        <v>1.59454385331584</v>
      </c>
      <c r="C8" s="14">
        <v>57.482958254571649</v>
      </c>
      <c r="D8" s="52">
        <v>21.736249440042545</v>
      </c>
      <c r="E8" s="13"/>
      <c r="H8" s="1" t="s">
        <v>2313</v>
      </c>
      <c r="I8" s="20">
        <v>2.1000000000000001</v>
      </c>
      <c r="J8" s="20">
        <v>105.91484388408362</v>
      </c>
      <c r="K8" s="30">
        <v>40.049982394295306</v>
      </c>
      <c r="L8" s="13"/>
    </row>
    <row r="9" ht="15.6" x14ac:dyDescent="0.3">
      <c r="A9" s="1" t="s">
        <v>2135</v>
      </c>
      <c r="B9" s="30">
        <v>37.357884563399686</v>
      </c>
      <c r="C9" s="14">
        <v>1346.7435933928218</v>
      </c>
      <c r="D9" s="52">
        <v>509.24927259528266</v>
      </c>
      <c r="E9" s="13"/>
      <c r="H9" s="1" t="s">
        <v>2314</v>
      </c>
      <c r="I9" s="20">
        <v>49.200000000000003</v>
      </c>
      <c r="J9" s="20">
        <v>2481.4334852842449</v>
      </c>
      <c r="K9" s="30">
        <v>938.31387323777562</v>
      </c>
      <c r="L9" s="13"/>
    </row>
    <row r="10" ht="15.6" x14ac:dyDescent="0.3">
      <c r="A10" s="1" t="s">
        <v>2136</v>
      </c>
      <c r="B10" s="30">
        <v>0.6074452774536534</v>
      </c>
      <c r="C10" s="14">
        <v>21.89826981126539</v>
      </c>
      <c r="D10" s="52">
        <v>8.2804759771590657</v>
      </c>
      <c r="E10" s="13"/>
      <c r="H10" s="1" t="s">
        <v>2315</v>
      </c>
      <c r="I10" s="20">
        <v>0.80000000000000004</v>
      </c>
      <c r="J10" s="20">
        <v>40.348511955841381</v>
      </c>
      <c r="K10" s="30">
        <v>15.257136150207735</v>
      </c>
      <c r="L10" s="13"/>
    </row>
    <row r="11" ht="15.6" x14ac:dyDescent="0.3">
      <c r="A11" s="1" t="s">
        <v>2137</v>
      </c>
      <c r="B11" s="30">
        <v>1.82233583236096</v>
      </c>
      <c r="C11" s="14">
        <v>65.694809433796166</v>
      </c>
      <c r="D11" s="52">
        <v>24.841427931477195</v>
      </c>
      <c r="E11" s="13"/>
      <c r="H11" s="1" t="s">
        <v>2316</v>
      </c>
      <c r="I11" s="20">
        <v>2.3999999999999999</v>
      </c>
      <c r="J11" s="20">
        <v>121.04553586752414</v>
      </c>
      <c r="K11" s="30">
        <v>45.771408450623198</v>
      </c>
      <c r="L11" s="13"/>
    </row>
    <row r="12" ht="15.6" x14ac:dyDescent="0.3">
      <c r="A12" s="1" t="s">
        <v>2138</v>
      </c>
      <c r="B12" s="30">
        <v>0.53151461777194664</v>
      </c>
      <c r="C12" s="14">
        <v>19.160986084857214</v>
      </c>
      <c r="D12" s="52">
        <v>7.2454164800141809</v>
      </c>
      <c r="E12" s="13"/>
      <c r="H12" s="1" t="s">
        <v>2317</v>
      </c>
      <c r="I12" s="20">
        <v>0.69999999999999996</v>
      </c>
      <c r="J12" s="20">
        <v>35.304947961361201</v>
      </c>
      <c r="K12" s="30">
        <v>13.349994131431764</v>
      </c>
      <c r="L12" s="13"/>
    </row>
    <row r="13" ht="15.6" x14ac:dyDescent="0.3">
      <c r="A13" s="1" t="s">
        <v>2139</v>
      </c>
      <c r="B13" s="30">
        <v>0.15186131936341335</v>
      </c>
      <c r="C13" s="14">
        <v>5.4745674528163475</v>
      </c>
      <c r="D13" s="52">
        <v>2.0701189942897664</v>
      </c>
      <c r="E13" s="13"/>
      <c r="H13" s="1" t="s">
        <v>2318</v>
      </c>
      <c r="I13" s="20">
        <v>0.20000000000000001</v>
      </c>
      <c r="J13" s="20">
        <v>10.087127988960345</v>
      </c>
      <c r="K13" s="30">
        <v>3.8142840375519338</v>
      </c>
      <c r="L13" s="13"/>
    </row>
    <row r="14" ht="15.6" x14ac:dyDescent="0.3">
      <c r="A14" s="1" t="s">
        <v>2140</v>
      </c>
      <c r="B14" s="30">
        <v>1.6704745129975469</v>
      </c>
      <c r="C14" s="14">
        <v>60.220241980979829</v>
      </c>
      <c r="D14" s="52">
        <v>22.771308937187431</v>
      </c>
      <c r="E14" s="13"/>
      <c r="H14" s="1" t="s">
        <v>2319</v>
      </c>
      <c r="I14" s="20">
        <v>2.2000000000000002</v>
      </c>
      <c r="J14" s="20">
        <v>110.95840787856379</v>
      </c>
      <c r="K14" s="30">
        <v>41.95712441307127</v>
      </c>
      <c r="L14" s="13"/>
    </row>
    <row r="15" ht="15.6" x14ac:dyDescent="0.3">
      <c r="A15" s="1" t="s">
        <v>2141</v>
      </c>
      <c r="B15" s="30">
        <v>0.6074452774536534</v>
      </c>
      <c r="C15" s="14">
        <v>21.89826981126539</v>
      </c>
      <c r="D15" s="52">
        <v>8.2804759771590657</v>
      </c>
      <c r="E15" s="13"/>
      <c r="H15" s="1" t="s">
        <v>2320</v>
      </c>
      <c r="I15" s="20">
        <v>0.80000000000000004</v>
      </c>
      <c r="J15" s="20">
        <v>40.348511955841381</v>
      </c>
      <c r="K15" s="30">
        <v>15.257136150207735</v>
      </c>
      <c r="L15" s="13"/>
    </row>
    <row r="16" ht="15.6" x14ac:dyDescent="0.3">
      <c r="A16" s="1" t="s">
        <v>2142</v>
      </c>
      <c r="B16" s="30">
        <v>12.75635082652672</v>
      </c>
      <c r="C16" s="14">
        <v>459.86366603657319</v>
      </c>
      <c r="D16" s="52">
        <v>173.88999552034036</v>
      </c>
      <c r="E16" s="13"/>
      <c r="H16" s="1" t="s">
        <v>2321</v>
      </c>
      <c r="I16" s="20">
        <v>16.800000000000001</v>
      </c>
      <c r="J16" s="20">
        <v>847.31875107266899</v>
      </c>
      <c r="K16" s="30">
        <v>320.39985915436245</v>
      </c>
      <c r="L16" s="13"/>
    </row>
    <row r="17" ht="15.6" x14ac:dyDescent="0.3">
      <c r="A17" s="1" t="s">
        <v>2143</v>
      </c>
      <c r="B17" s="30">
        <v>0.075930659681706675</v>
      </c>
      <c r="C17" s="14">
        <v>2.7372837264081737</v>
      </c>
      <c r="D17" s="52">
        <v>1.0350594971448832</v>
      </c>
      <c r="E17" s="13"/>
      <c r="H17" s="1" t="s">
        <v>2322</v>
      </c>
      <c r="I17" s="20">
        <v>0.10000000000000001</v>
      </c>
      <c r="J17" s="20">
        <v>5.0435639944801727</v>
      </c>
      <c r="K17" s="30">
        <v>1.9071420187759669</v>
      </c>
      <c r="L17" s="13"/>
    </row>
    <row r="18" ht="15.6" x14ac:dyDescent="0.3">
      <c r="A18" s="1" t="s">
        <v>2144</v>
      </c>
      <c r="B18" s="30">
        <v>0.45558395809023999</v>
      </c>
      <c r="C18" s="14">
        <v>16.423702358449042</v>
      </c>
      <c r="D18" s="52">
        <v>6.2103569828692988</v>
      </c>
      <c r="E18" s="13"/>
      <c r="H18" s="1" t="s">
        <v>2323</v>
      </c>
      <c r="I18" s="20">
        <v>0.59999999999999998</v>
      </c>
      <c r="J18" s="20">
        <v>30.261383966881034</v>
      </c>
      <c r="K18" s="30">
        <v>11.4428521126558</v>
      </c>
      <c r="L18" s="13"/>
    </row>
    <row r="19" ht="15.6" x14ac:dyDescent="0.3">
      <c r="A19" s="1" t="s">
        <v>2145</v>
      </c>
      <c r="B19" s="30">
        <v>0.075930659681706675</v>
      </c>
      <c r="C19" s="14">
        <v>2.7372837264081737</v>
      </c>
      <c r="D19" s="52">
        <v>1.0350594971448832</v>
      </c>
      <c r="E19" s="13"/>
      <c r="H19" s="1" t="s">
        <v>2324</v>
      </c>
      <c r="I19" s="20">
        <v>0.10000000000000001</v>
      </c>
      <c r="J19" s="20">
        <v>5.0435639944801727</v>
      </c>
      <c r="K19" s="30">
        <v>1.9071420187759669</v>
      </c>
      <c r="L19" s="13"/>
    </row>
    <row r="20" ht="15.6" x14ac:dyDescent="0.3">
      <c r="A20" s="1" t="s">
        <v>2146</v>
      </c>
      <c r="B20" s="30">
        <v>0.0075930659681706673</v>
      </c>
      <c r="C20" s="14">
        <v>0.2737283726408174</v>
      </c>
      <c r="D20" s="52">
        <v>0.10350594971448833</v>
      </c>
      <c r="E20" s="13"/>
      <c r="H20" s="1" t="s">
        <v>2325</v>
      </c>
      <c r="I20" s="20">
        <v>0.01</v>
      </c>
      <c r="J20" s="20">
        <v>0.50435639944801725</v>
      </c>
      <c r="K20" s="30">
        <v>0.19071420187759666</v>
      </c>
      <c r="L20" s="13"/>
    </row>
    <row r="21" x14ac:dyDescent="0.3">
      <c r="B21" s="13"/>
      <c r="C21" s="13"/>
      <c r="D21" s="13"/>
      <c r="E21" s="13"/>
      <c r="I21" s="13"/>
      <c r="J21" s="13"/>
      <c r="K21" s="13"/>
      <c r="L21" s="13"/>
    </row>
    <row r="22" ht="15.6" x14ac:dyDescent="0.3">
      <c r="A22" s="21" t="s">
        <v>2150</v>
      </c>
      <c r="B22" s="6" t="s">
        <v>2168</v>
      </c>
      <c r="C22" s="23" t="s">
        <v>2169</v>
      </c>
      <c r="D22" s="6" t="s">
        <v>2170</v>
      </c>
      <c r="E22" s="23" t="s">
        <v>2171</v>
      </c>
      <c r="H22" s="21" t="s">
        <v>2329</v>
      </c>
      <c r="I22" s="6" t="s">
        <v>2347</v>
      </c>
      <c r="J22" s="23" t="s">
        <v>2348</v>
      </c>
      <c r="K22" s="6" t="s">
        <v>2349</v>
      </c>
      <c r="L22" s="23" t="s">
        <v>2350</v>
      </c>
    </row>
    <row r="23" ht="15.6" x14ac:dyDescent="0.3">
      <c r="A23" s="1" t="s">
        <v>2151</v>
      </c>
      <c r="B23" s="20">
        <v>0.39931961875821143</v>
      </c>
      <c r="C23" s="20">
        <v>107.79210715313151</v>
      </c>
      <c r="D23" s="20">
        <v>1.6298294053330455</v>
      </c>
      <c r="E23" s="20">
        <v>22.217249419240769</v>
      </c>
      <c r="H23" s="1" t="s">
        <v>2330</v>
      </c>
      <c r="I23" s="20">
        <v>0.41665804983168786</v>
      </c>
      <c r="J23" s="20">
        <v>128.61166185288818</v>
      </c>
      <c r="K23" s="30">
        <v>1.2668253296569381</v>
      </c>
      <c r="L23" s="14">
        <v>24.160158166384626</v>
      </c>
    </row>
    <row r="24" ht="15.6" x14ac:dyDescent="0.3">
      <c r="A24" s="1" t="s">
        <v>2152</v>
      </c>
      <c r="B24" s="20">
        <v>2.7956526307265888</v>
      </c>
      <c r="C24" s="20">
        <v>754.65685575714701</v>
      </c>
      <c r="D24" s="20">
        <v>0.88158906661511616</v>
      </c>
      <c r="E24" s="20">
        <v>12.017505705918543</v>
      </c>
      <c r="H24" s="1" t="s">
        <v>2331</v>
      </c>
      <c r="I24" s="20">
        <v>2.8997253982551849</v>
      </c>
      <c r="J24" s="20">
        <v>895.07091615601496</v>
      </c>
      <c r="K24" s="30">
        <v>0.6495910653440744</v>
      </c>
      <c r="L24" s="14">
        <v>12.388624157391289</v>
      </c>
    </row>
    <row r="25" ht="15.6" x14ac:dyDescent="0.3">
      <c r="A25" s="1" t="s">
        <v>2153</v>
      </c>
      <c r="B25" s="20">
        <v>0.19263027314751474</v>
      </c>
      <c r="C25" s="20">
        <v>51.998504628009641</v>
      </c>
      <c r="D25" s="20">
        <v>2.5960961650066157</v>
      </c>
      <c r="E25" s="20">
        <v>35.389051041510847</v>
      </c>
      <c r="H25" s="1" t="s">
        <v>2332</v>
      </c>
      <c r="I25" s="20">
        <v>0.18124017442354237</v>
      </c>
      <c r="J25" s="20">
        <v>55.944197013678703</v>
      </c>
      <c r="K25" s="30">
        <v>1.9791116701264131</v>
      </c>
      <c r="L25" s="14">
        <v>37.744470259479627</v>
      </c>
    </row>
    <row r="26" ht="15.6" x14ac:dyDescent="0.3">
      <c r="A26" s="1" t="s">
        <v>2154</v>
      </c>
      <c r="B26" s="20">
        <v>18.071853390917539</v>
      </c>
      <c r="C26" s="20">
        <v>4878.3056620841489</v>
      </c>
      <c r="D26" s="20">
        <v>1.59454385331584</v>
      </c>
      <c r="E26" s="20">
        <v>21.736249440042545</v>
      </c>
      <c r="H26" s="1" t="s">
        <v>2333</v>
      </c>
      <c r="I26" s="20">
        <v>17.800000000000001</v>
      </c>
      <c r="J26" s="20">
        <v>5494.4038208458578</v>
      </c>
      <c r="K26" s="30">
        <v>2.1000000000000001</v>
      </c>
      <c r="L26" s="14">
        <v>40.049982394295306</v>
      </c>
    </row>
    <row r="27" ht="15.6" x14ac:dyDescent="0.3">
      <c r="A27" s="1" t="s">
        <v>2155</v>
      </c>
      <c r="B27" s="20">
        <v>47.8193423995627</v>
      </c>
      <c r="C27" s="20">
        <v>12908.325656413675</v>
      </c>
      <c r="D27" s="20">
        <v>37.357884563399686</v>
      </c>
      <c r="E27" s="20">
        <v>509.24927259528266</v>
      </c>
      <c r="H27" s="1" t="s">
        <v>2334</v>
      </c>
      <c r="I27" s="20">
        <v>47.100000000000001</v>
      </c>
      <c r="J27" s="20">
        <v>14538.562919204489</v>
      </c>
      <c r="K27" s="30">
        <v>49.200000000000003</v>
      </c>
      <c r="L27" s="14">
        <v>938.31387323777562</v>
      </c>
    </row>
    <row r="28" ht="15.6" x14ac:dyDescent="0.3">
      <c r="A28" s="1" t="s">
        <v>2156</v>
      </c>
      <c r="B28" s="20">
        <v>0.4061090649644391</v>
      </c>
      <c r="C28" s="20">
        <v>109.62484633896963</v>
      </c>
      <c r="D28" s="20">
        <v>0.6074452774536534</v>
      </c>
      <c r="E28" s="20">
        <v>8.2804759771590657</v>
      </c>
      <c r="H28" s="1" t="s">
        <v>2335</v>
      </c>
      <c r="I28" s="20">
        <v>0.40000000000000002</v>
      </c>
      <c r="J28" s="20">
        <v>123.46974878305299</v>
      </c>
      <c r="K28" s="30">
        <v>0.80000000000000004</v>
      </c>
      <c r="L28" s="14">
        <v>15.257136150207735</v>
      </c>
    </row>
    <row r="29" ht="15.6" x14ac:dyDescent="0.3">
      <c r="A29" s="1" t="s">
        <v>2157</v>
      </c>
      <c r="B29" s="20">
        <v>1.6244362598577564</v>
      </c>
      <c r="C29" s="20">
        <v>438.49938535587853</v>
      </c>
      <c r="D29" s="20">
        <v>1.82233583236096</v>
      </c>
      <c r="E29" s="20">
        <v>24.841427931477195</v>
      </c>
      <c r="H29" s="1" t="s">
        <v>2336</v>
      </c>
      <c r="I29" s="20">
        <v>1.6000000000000001</v>
      </c>
      <c r="J29" s="20">
        <v>493.87899513221197</v>
      </c>
      <c r="K29" s="30">
        <v>2.3999999999999999</v>
      </c>
      <c r="L29" s="14">
        <v>45.771408450623198</v>
      </c>
    </row>
    <row r="30" ht="15.6" x14ac:dyDescent="0.3">
      <c r="A30" s="1" t="s">
        <v>2158</v>
      </c>
      <c r="B30" s="20">
        <v>0.50763633120554885</v>
      </c>
      <c r="C30" s="20">
        <v>137.03105792371204</v>
      </c>
      <c r="D30" s="20">
        <v>0.53151461777194664</v>
      </c>
      <c r="E30" s="20">
        <v>7.2454164800141809</v>
      </c>
      <c r="H30" s="1" t="s">
        <v>2337</v>
      </c>
      <c r="I30" s="20">
        <v>0.5</v>
      </c>
      <c r="J30" s="20">
        <v>154.33718597881625</v>
      </c>
      <c r="K30" s="30">
        <v>0.69999999999999996</v>
      </c>
      <c r="L30" s="14">
        <v>13.349994131431764</v>
      </c>
    </row>
    <row r="31" ht="15.6" x14ac:dyDescent="0.3">
      <c r="A31" s="1" t="s">
        <v>2159</v>
      </c>
      <c r="B31" s="20">
        <v>0.6091635974466586</v>
      </c>
      <c r="C31" s="20">
        <v>164.43726950845445</v>
      </c>
      <c r="D31" s="20">
        <v>0.15186131936341335</v>
      </c>
      <c r="E31" s="20">
        <v>2.0701189942897664</v>
      </c>
      <c r="H31" s="1" t="s">
        <v>2338</v>
      </c>
      <c r="I31" s="20">
        <v>0.59999999999999998</v>
      </c>
      <c r="J31" s="20">
        <v>185.2046231745795</v>
      </c>
      <c r="K31" s="30">
        <v>0.20000000000000001</v>
      </c>
      <c r="L31" s="14">
        <v>3.8142840375519338</v>
      </c>
    </row>
    <row r="32" ht="15.6" x14ac:dyDescent="0.3">
      <c r="A32" s="1" t="s">
        <v>2160</v>
      </c>
      <c r="B32" s="20">
        <v>2.2335998573044153</v>
      </c>
      <c r="C32" s="20">
        <v>602.93665486433315</v>
      </c>
      <c r="D32" s="20">
        <v>1.6704745129975469</v>
      </c>
      <c r="E32" s="20">
        <v>22.771308937187431</v>
      </c>
      <c r="H32" s="1" t="s">
        <v>2339</v>
      </c>
      <c r="I32" s="20">
        <v>2.2000000000000002</v>
      </c>
      <c r="J32" s="20">
        <v>679.08361830679155</v>
      </c>
      <c r="K32" s="30">
        <v>2.2000000000000002</v>
      </c>
      <c r="L32" s="14">
        <v>41.95712441307127</v>
      </c>
    </row>
    <row r="33" ht="15.6" x14ac:dyDescent="0.3">
      <c r="A33" s="1" t="s">
        <v>2161</v>
      </c>
      <c r="B33" s="20">
        <v>0.71069086368776835</v>
      </c>
      <c r="C33" s="20">
        <v>191.84348109319686</v>
      </c>
      <c r="D33" s="20">
        <v>0.6074452774536534</v>
      </c>
      <c r="E33" s="20">
        <v>8.2804759771590657</v>
      </c>
      <c r="H33" s="1" t="s">
        <v>2340</v>
      </c>
      <c r="I33" s="20">
        <v>0.69999999999999996</v>
      </c>
      <c r="J33" s="20">
        <v>216.07206037034271</v>
      </c>
      <c r="K33" s="30">
        <v>0.80000000000000004</v>
      </c>
      <c r="L33" s="14">
        <v>15.257136150207735</v>
      </c>
    </row>
    <row r="34" ht="15.6" x14ac:dyDescent="0.3">
      <c r="A34" s="1" t="s">
        <v>2162</v>
      </c>
      <c r="B34" s="20">
        <v>2.6397089222688543</v>
      </c>
      <c r="C34" s="20">
        <v>712.56150120330278</v>
      </c>
      <c r="D34" s="20">
        <v>12.75635082652672</v>
      </c>
      <c r="E34" s="20">
        <v>173.88999552034036</v>
      </c>
      <c r="H34" s="1" t="s">
        <v>2341</v>
      </c>
      <c r="I34" s="20">
        <v>2.6000000000000001</v>
      </c>
      <c r="J34" s="20">
        <v>802.55336708984441</v>
      </c>
      <c r="K34" s="30">
        <v>16.800000000000001</v>
      </c>
      <c r="L34" s="14">
        <v>320.39985915436245</v>
      </c>
    </row>
    <row r="35" ht="15.6" x14ac:dyDescent="0.3">
      <c r="A35" s="1" t="s">
        <v>2163</v>
      </c>
      <c r="B35" s="20">
        <v>0.4061090649644391</v>
      </c>
      <c r="C35" s="20">
        <v>109.62484633896963</v>
      </c>
      <c r="D35" s="20">
        <v>0.075930659681706675</v>
      </c>
      <c r="E35" s="20">
        <v>1.0350594971448832</v>
      </c>
      <c r="H35" s="1" t="s">
        <v>2342</v>
      </c>
      <c r="I35" s="20">
        <v>0.40000000000000002</v>
      </c>
      <c r="J35" s="20">
        <v>123.46974878305299</v>
      </c>
      <c r="K35" s="30">
        <v>0.10000000000000001</v>
      </c>
      <c r="L35" s="14">
        <v>1.9071420187759669</v>
      </c>
    </row>
    <row r="36" ht="15.6" x14ac:dyDescent="0.3">
      <c r="A36" s="1" t="s">
        <v>2164</v>
      </c>
      <c r="B36" s="20">
        <v>0.4061090649644391</v>
      </c>
      <c r="C36" s="20">
        <v>109.62484633896963</v>
      </c>
      <c r="D36" s="20">
        <v>0.45558395809023999</v>
      </c>
      <c r="E36" s="20">
        <v>6.2103569828692988</v>
      </c>
      <c r="H36" s="1" t="s">
        <v>2343</v>
      </c>
      <c r="I36" s="20">
        <v>0.40000000000000002</v>
      </c>
      <c r="J36" s="20">
        <v>123.46974878305299</v>
      </c>
      <c r="K36" s="30">
        <v>0.59999999999999998</v>
      </c>
      <c r="L36" s="14">
        <v>11.4428521126558</v>
      </c>
    </row>
    <row r="37" ht="15.6" x14ac:dyDescent="0.3">
      <c r="A37" s="1" t="s">
        <v>2165</v>
      </c>
      <c r="B37" s="20">
        <v>0.20305453248221955</v>
      </c>
      <c r="C37" s="20">
        <v>54.812423169484816</v>
      </c>
      <c r="D37" s="20">
        <v>0.075930659681706675</v>
      </c>
      <c r="E37" s="20">
        <v>1.0350594971448832</v>
      </c>
      <c r="H37" s="1" t="s">
        <v>2344</v>
      </c>
      <c r="I37" s="20">
        <v>0.20000000000000001</v>
      </c>
      <c r="J37" s="20">
        <v>61.734874391526496</v>
      </c>
      <c r="K37" s="30">
        <v>0.10000000000000001</v>
      </c>
      <c r="L37" s="14">
        <v>1.9071420187759669</v>
      </c>
    </row>
    <row r="38" ht="15.6" x14ac:dyDescent="0.3">
      <c r="A38" s="1" t="s">
        <v>2166</v>
      </c>
      <c r="B38" s="20">
        <v>0.3045817987233293</v>
      </c>
      <c r="C38" s="20">
        <v>82.218634754227224</v>
      </c>
      <c r="D38" s="20">
        <v>0.0075930659681706673</v>
      </c>
      <c r="E38" s="20">
        <v>0.10350594971448833</v>
      </c>
      <c r="H38" s="1" t="s">
        <v>2345</v>
      </c>
      <c r="I38" s="20">
        <v>0.29999999999999999</v>
      </c>
      <c r="J38" s="20">
        <v>92.602311587289748</v>
      </c>
      <c r="K38" s="30">
        <v>0.01</v>
      </c>
      <c r="L38" s="14">
        <v>0.19071420187759666</v>
      </c>
    </row>
    <row r="39" ht="15.6" x14ac:dyDescent="0.3">
      <c r="A39" s="1" t="s">
        <v>2167</v>
      </c>
      <c r="B39" s="20">
        <v>79.329997670982408</v>
      </c>
      <c r="C39" s="20">
        <v>21414.293732925606</v>
      </c>
      <c r="D39" s="20">
        <v>62.822409061020025</v>
      </c>
      <c r="E39" s="20">
        <v>856.37252994649589</v>
      </c>
      <c r="H39" s="1" t="s">
        <v>2346</v>
      </c>
      <c r="I39" s="20">
        <v>81.928427567985935</v>
      </c>
      <c r="J39" s="20">
        <v>25289.205925024442</v>
      </c>
      <c r="K39" s="30">
        <v>73.598965117819702</v>
      </c>
      <c r="L39" s="14">
        <v>1403.6367891462062</v>
      </c>
    </row>
    <row r="44" ht="15.6" x14ac:dyDescent="0.3">
      <c r="A44" s="21" t="s">
        <v>21</v>
      </c>
      <c r="B44" s="23" t="s">
        <v>2</v>
      </c>
      <c r="H44" s="21" t="s">
        <v>21</v>
      </c>
      <c r="I44" s="23" t="s">
        <v>2</v>
      </c>
    </row>
    <row r="45" ht="15.6" x14ac:dyDescent="0.3">
      <c r="A45" s="16" t="s">
        <v>25</v>
      </c>
      <c r="B45" s="14">
        <f>'PROD Vehicle Level'!B13</f>
        <v>486.81565271520475</v>
      </c>
      <c r="H45" s="16" t="s">
        <v>25</v>
      </c>
      <c r="I45" s="14">
        <f>'PROD Vehicle Level'!I13</f>
        <v>484.633858504015</v>
      </c>
    </row>
    <row r="46" ht="15.6" x14ac:dyDescent="0.3">
      <c r="A46" s="16" t="s">
        <v>26</v>
      </c>
      <c r="B46" s="14">
        <f>'PROD Vehicle Level'!B14</f>
        <v>19.975921909158693</v>
      </c>
      <c r="H46" s="16" t="s">
        <v>26</v>
      </c>
      <c r="I46" s="14">
        <f>'PROD Vehicle Level'!I14</f>
        <v>18.871371125745686</v>
      </c>
    </row>
    <row r="47" ht="15.6" x14ac:dyDescent="0.3">
      <c r="A47" s="1" t="s">
        <v>4</v>
      </c>
      <c r="B47" s="14">
        <f>C3</f>
        <v>22.217249419240769</v>
      </c>
      <c r="H47" s="1" t="s">
        <v>4</v>
      </c>
      <c r="I47" s="14">
        <f>J3</f>
        <v>24.160158166384623</v>
      </c>
    </row>
    <row r="48" ht="15.6" x14ac:dyDescent="0.3">
      <c r="A48" s="1" t="s">
        <v>5</v>
      </c>
      <c r="B48" s="14">
        <f t="shared" ref="B48:B49" si="0">C4</f>
        <v>12.017505705918543</v>
      </c>
      <c r="H48" s="1" t="s">
        <v>5</v>
      </c>
      <c r="I48" s="14">
        <f t="shared" ref="I48:I49" si="1">J4</f>
        <v>12.388624157391288</v>
      </c>
    </row>
    <row r="49" ht="15.6" x14ac:dyDescent="0.3">
      <c r="A49" s="1" t="s">
        <v>6</v>
      </c>
      <c r="B49" s="14">
        <f t="shared" si="0"/>
        <v>35.389051041510839</v>
      </c>
      <c r="H49" s="1" t="s">
        <v>6</v>
      </c>
      <c r="I49" s="14">
        <f t="shared" si="1"/>
        <v>37.74447025947962</v>
      </c>
    </row>
    <row r="50" ht="15.6" x14ac:dyDescent="0.3">
      <c r="A50" s="1" t="s">
        <v>7</v>
      </c>
      <c r="B50" s="14">
        <f>D8</f>
        <v>21.736249440042545</v>
      </c>
      <c r="H50" s="1" t="s">
        <v>7</v>
      </c>
      <c r="I50" s="14">
        <f>K8</f>
        <v>40.049982394295306</v>
      </c>
    </row>
    <row r="51" ht="15.6" x14ac:dyDescent="0.3">
      <c r="A51" s="1" t="s">
        <v>8</v>
      </c>
      <c r="B51" s="14">
        <f t="shared" ref="B51:B62" si="2">D9</f>
        <v>509.24927259528266</v>
      </c>
      <c r="H51" s="1" t="s">
        <v>8</v>
      </c>
      <c r="I51" s="14">
        <f t="shared" ref="I51:I62" si="3">K9</f>
        <v>938.31387323777562</v>
      </c>
    </row>
    <row r="52" ht="15.6" x14ac:dyDescent="0.3">
      <c r="A52" s="1" t="s">
        <v>9</v>
      </c>
      <c r="B52" s="14">
        <f t="shared" si="2"/>
        <v>8.2804759771590657</v>
      </c>
      <c r="H52" s="1" t="s">
        <v>9</v>
      </c>
      <c r="I52" s="14">
        <f t="shared" si="3"/>
        <v>15.257136150207735</v>
      </c>
    </row>
    <row r="53" ht="15.6" x14ac:dyDescent="0.3">
      <c r="A53" s="1" t="s">
        <v>10</v>
      </c>
      <c r="B53" s="14">
        <f t="shared" si="2"/>
        <v>24.841427931477195</v>
      </c>
      <c r="H53" s="1" t="s">
        <v>10</v>
      </c>
      <c r="I53" s="14">
        <f t="shared" si="3"/>
        <v>45.771408450623198</v>
      </c>
    </row>
    <row r="54" ht="15.6" x14ac:dyDescent="0.3">
      <c r="A54" s="1" t="s">
        <v>11</v>
      </c>
      <c r="B54" s="14">
        <f t="shared" si="2"/>
        <v>7.2454164800141809</v>
      </c>
      <c r="C54" s="29"/>
      <c r="H54" s="1" t="s">
        <v>11</v>
      </c>
      <c r="I54" s="14">
        <f t="shared" si="3"/>
        <v>13.349994131431764</v>
      </c>
      <c r="J54" s="29"/>
    </row>
    <row r="55" ht="15.6" x14ac:dyDescent="0.3">
      <c r="A55" s="1" t="s">
        <v>12</v>
      </c>
      <c r="B55" s="14">
        <f t="shared" si="2"/>
        <v>2.0701189942897664</v>
      </c>
      <c r="C55" s="29"/>
      <c r="H55" s="1" t="s">
        <v>12</v>
      </c>
      <c r="I55" s="14">
        <f t="shared" si="3"/>
        <v>3.8142840375519338</v>
      </c>
      <c r="J55" s="29"/>
    </row>
    <row r="56" ht="15.6" x14ac:dyDescent="0.3">
      <c r="A56" s="1" t="s">
        <v>13</v>
      </c>
      <c r="B56" s="14">
        <f t="shared" si="2"/>
        <v>22.771308937187431</v>
      </c>
      <c r="H56" s="1" t="s">
        <v>13</v>
      </c>
      <c r="I56" s="14">
        <f t="shared" si="3"/>
        <v>41.95712441307127</v>
      </c>
    </row>
    <row r="57" ht="15.6" x14ac:dyDescent="0.3">
      <c r="A57" s="1" t="s">
        <v>14</v>
      </c>
      <c r="B57" s="14">
        <f t="shared" si="2"/>
        <v>8.2804759771590657</v>
      </c>
      <c r="H57" s="1" t="s">
        <v>14</v>
      </c>
      <c r="I57" s="14">
        <f t="shared" si="3"/>
        <v>15.257136150207735</v>
      </c>
    </row>
    <row r="58" ht="15.6" x14ac:dyDescent="0.3">
      <c r="A58" s="1" t="s">
        <v>15</v>
      </c>
      <c r="B58" s="14">
        <f t="shared" si="2"/>
        <v>173.88999552034036</v>
      </c>
      <c r="H58" s="1" t="s">
        <v>15</v>
      </c>
      <c r="I58" s="14">
        <f t="shared" si="3"/>
        <v>320.39985915436245</v>
      </c>
    </row>
    <row r="59" ht="15.6" x14ac:dyDescent="0.3">
      <c r="A59" s="1" t="s">
        <v>16</v>
      </c>
      <c r="B59" s="14">
        <f t="shared" si="2"/>
        <v>1.0350594971448832</v>
      </c>
      <c r="C59" s="29"/>
      <c r="H59" s="1" t="s">
        <v>16</v>
      </c>
      <c r="I59" s="14">
        <f t="shared" si="3"/>
        <v>1.9071420187759669</v>
      </c>
      <c r="J59" s="29"/>
    </row>
    <row r="60" ht="15.6" x14ac:dyDescent="0.3">
      <c r="A60" s="1" t="s">
        <v>17</v>
      </c>
      <c r="B60" s="14">
        <f t="shared" si="2"/>
        <v>6.2103569828692988</v>
      </c>
      <c r="C60" s="29"/>
      <c r="H60" s="1" t="s">
        <v>17</v>
      </c>
      <c r="I60" s="14">
        <f t="shared" si="3"/>
        <v>11.4428521126558</v>
      </c>
      <c r="J60" s="29"/>
    </row>
    <row r="61" ht="15.6" x14ac:dyDescent="0.3">
      <c r="A61" s="1" t="s">
        <v>18</v>
      </c>
      <c r="B61" s="14">
        <f t="shared" si="2"/>
        <v>1.0350594971448832</v>
      </c>
      <c r="C61" s="29"/>
      <c r="H61" s="1" t="s">
        <v>18</v>
      </c>
      <c r="I61" s="14">
        <f t="shared" si="3"/>
        <v>1.9071420187759669</v>
      </c>
      <c r="J61" s="29"/>
    </row>
    <row r="62" ht="15.6" x14ac:dyDescent="0.3">
      <c r="A62" s="1" t="s">
        <v>19</v>
      </c>
      <c r="B62" s="14">
        <f t="shared" si="2"/>
        <v>0.10350594971448833</v>
      </c>
      <c r="C62" s="29"/>
      <c r="H62" s="1" t="s">
        <v>19</v>
      </c>
      <c r="I62" s="14">
        <f t="shared" si="3"/>
        <v>0.19071420187759666</v>
      </c>
      <c r="J62" s="29"/>
    </row>
    <row r="63" ht="15.6" x14ac:dyDescent="0.3">
      <c r="A63" s="1" t="s">
        <v>24</v>
      </c>
      <c r="B63" s="28">
        <f>B62+B61+B60+B59+B55+B54</f>
        <v>17.699517401177502</v>
      </c>
      <c r="H63" s="1" t="s">
        <v>24</v>
      </c>
      <c r="I63" s="28">
        <f>I62+I61+I60+I59+I55+I54</f>
        <v>32.612128521069025</v>
      </c>
    </row>
    <row r="64" x14ac:dyDescent="0.3">
      <c r="B64" s="28"/>
    </row>
  </sheetData>
  <mergeCells count="2">
    <mergeCell ref="A1:E1"/>
    <mergeCell ref="H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3"/>
  <sheetViews>
    <sheetView topLeftCell="K1" zoomScale="70" zoomScaleNormal="70" workbookViewId="0">
      <selection activeCell="O16" sqref="O16:P21"/>
    </sheetView>
  </sheetViews>
  <sheetFormatPr defaultRowHeight="14.4" x14ac:dyDescent="0.3"/>
  <cols>
    <col min="1" max="1" width="22.15625" bestFit="true" customWidth="true"/>
    <col min="2" max="2" width="28.046875" bestFit="true" customWidth="true"/>
    <col min="3" max="3" width="33.82421875" bestFit="true" customWidth="true"/>
    <col min="4" max="4" width="26.15625" bestFit="true" customWidth="true"/>
    <col min="5" max="5" width="32.37890625" bestFit="true" customWidth="true"/>
    <col min="6" max="6" width="44.15625" bestFit="true" customWidth="true"/>
    <col min="7" max="7" width="48.7109375" bestFit="true" customWidth="true"/>
    <col min="8" max="8" width="45.26953125" bestFit="true" customWidth="true"/>
    <col min="9" max="9" width="49.82421875" customWidth="true"/>
    <col min="10" max="10" width="22.7109375" bestFit="true" customWidth="true"/>
    <col min="11" max="11" width="28.046875" bestFit="true" customWidth="true"/>
    <col min="12" max="12" width="33.82421875" bestFit="true" customWidth="true"/>
    <col min="13" max="13" width="27.82421875" bestFit="true" customWidth="true"/>
    <col min="14" max="14" width="34.6015625" customWidth="true"/>
    <col min="15" max="15" width="44.15625" customWidth="true"/>
    <col min="16" max="16" width="48.7109375" customWidth="true"/>
    <col min="17" max="17" width="45.26953125" customWidth="true"/>
    <col min="18" max="18" width="49.82421875" customWidth="true"/>
  </cols>
  <sheetData>
    <row r="1" ht="22.8" x14ac:dyDescent="0.4">
      <c r="A1" s="73" t="s">
        <v>0</v>
      </c>
      <c r="B1" s="74"/>
      <c r="C1" s="74"/>
      <c r="D1" s="74"/>
      <c r="E1" s="74"/>
      <c r="F1" s="74"/>
      <c r="G1" s="74"/>
      <c r="H1" s="74"/>
      <c r="I1" s="74"/>
      <c r="J1" s="75" t="s">
        <v>1</v>
      </c>
      <c r="K1" s="75"/>
      <c r="L1" s="75"/>
      <c r="M1" s="75"/>
      <c r="N1" s="75"/>
      <c r="O1" s="75"/>
      <c r="P1" s="75"/>
      <c r="Q1" s="75"/>
      <c r="R1" s="75"/>
    </row>
    <row r="2" ht="15.6" x14ac:dyDescent="0.3">
      <c r="A2" s="33" t="s">
        <v>2172</v>
      </c>
      <c r="B2" s="35" t="s">
        <v>2184</v>
      </c>
      <c r="C2" s="36" t="s">
        <v>2185</v>
      </c>
      <c r="D2" s="37" t="s">
        <v>2186</v>
      </c>
      <c r="E2" s="37" t="s">
        <v>2187</v>
      </c>
      <c r="F2" s="46" t="s">
        <v>2188</v>
      </c>
      <c r="G2" s="47" t="s">
        <v>2189</v>
      </c>
      <c r="H2" s="47" t="s">
        <v>2190</v>
      </c>
      <c r="I2" s="48" t="s">
        <v>2191</v>
      </c>
      <c r="J2" s="64" t="s">
        <v>2351</v>
      </c>
      <c r="K2" s="63" t="s">
        <v>2363</v>
      </c>
      <c r="L2" s="65" t="s">
        <v>2364</v>
      </c>
      <c r="M2" s="65" t="s">
        <v>2365</v>
      </c>
      <c r="N2" s="65" t="s">
        <v>2366</v>
      </c>
      <c r="O2" s="65" t="s">
        <v>2367</v>
      </c>
      <c r="P2" s="65" t="s">
        <v>2368</v>
      </c>
      <c r="Q2" s="48" t="s">
        <v>2369</v>
      </c>
      <c r="R2" s="48" t="s">
        <v>2370</v>
      </c>
    </row>
    <row r="3" ht="15.6" x14ac:dyDescent="0.3">
      <c r="A3" s="1" t="s">
        <v>2173</v>
      </c>
      <c r="B3" s="52">
        <v>71.11531164779025</v>
      </c>
      <c r="C3" s="66">
        <v>2.079424986709197</v>
      </c>
      <c r="D3" s="50">
        <v>391139.83999999985</v>
      </c>
      <c r="E3" s="58">
        <v>47437.019749253646</v>
      </c>
      <c r="F3" s="67">
        <v>2172.9991111111103</v>
      </c>
      <c r="G3" s="66">
        <v>0.1143683742690058</v>
      </c>
      <c r="H3" s="68">
        <v>1629.7493333333327</v>
      </c>
      <c r="I3" s="58">
        <v>0.085776280701754359</v>
      </c>
      <c r="J3" s="58" t="s">
        <v>2352</v>
      </c>
      <c r="K3" s="62">
        <v>75.811563034667103</v>
      </c>
      <c r="L3" s="61">
        <v>2.6735464114832537</v>
      </c>
      <c r="M3" s="50">
        <v>628617.59999999998</v>
      </c>
      <c r="N3" s="50">
        <v>95932.774744658193</v>
      </c>
      <c r="O3" s="50">
        <v>2793.8559999999998</v>
      </c>
      <c r="P3" s="59">
        <v>0.14704505263157894</v>
      </c>
      <c r="Q3" s="50">
        <v>2095.3919999999998</v>
      </c>
      <c r="R3" s="60">
        <v>0.11028378947368421</v>
      </c>
    </row>
    <row r="4" ht="15.6" x14ac:dyDescent="0.3">
      <c r="A4" s="1" t="s">
        <v>2174</v>
      </c>
      <c r="B4" s="52">
        <v>1.5732745443850038</v>
      </c>
      <c r="C4" s="66">
        <v>0.046002841339574711</v>
      </c>
      <c r="D4" s="50">
        <v>8653.134455974001</v>
      </c>
      <c r="E4" s="58">
        <v>1049.4428542001399</v>
      </c>
      <c r="F4" s="67">
        <v>48.072969199855564</v>
      </c>
      <c r="G4" s="66">
        <v>0.0025301562736766083</v>
      </c>
      <c r="H4" s="68">
        <v>36.054726899891669</v>
      </c>
      <c r="I4" s="58">
        <v>0.0018976172052574563</v>
      </c>
      <c r="J4" s="58" t="s">
        <v>2353</v>
      </c>
      <c r="K4" s="62">
        <v>0.82932973954143885</v>
      </c>
      <c r="L4" s="61">
        <v>0.029246878184973586</v>
      </c>
      <c r="M4" s="50">
        <v>6876.672233241914</v>
      </c>
      <c r="N4" s="50">
        <v>1049.4428542001403</v>
      </c>
      <c r="O4" s="50">
        <v>30.562987703297395</v>
      </c>
      <c r="P4" s="59">
        <v>0.0016085783001735471</v>
      </c>
      <c r="Q4" s="50">
        <v>22.922240777473046</v>
      </c>
      <c r="R4" s="60">
        <v>0.0012064337251301604</v>
      </c>
    </row>
    <row r="5" ht="15.6" x14ac:dyDescent="0.3">
      <c r="A5" s="1" t="s">
        <v>2175</v>
      </c>
      <c r="B5" s="52">
        <v>3.3766515694229597</v>
      </c>
      <c r="C5" s="66">
        <v>0.098733922163541626</v>
      </c>
      <c r="D5" s="50">
        <v>18571.850758962173</v>
      </c>
      <c r="E5" s="58">
        <v>2252.3741156949909</v>
      </c>
      <c r="F5" s="67">
        <v>103.17694866090096</v>
      </c>
      <c r="G5" s="66">
        <v>0.0054303657189947877</v>
      </c>
      <c r="H5" s="68">
        <v>77.382711495675721</v>
      </c>
      <c r="I5" s="58">
        <v>0.004072774289246091</v>
      </c>
      <c r="J5" s="58" t="s">
        <v>2354</v>
      </c>
      <c r="K5" s="62">
        <v>2.9957861738227964</v>
      </c>
      <c r="L5" s="61">
        <v>0.10564844007941848</v>
      </c>
      <c r="M5" s="50">
        <v>24840.58947367327</v>
      </c>
      <c r="N5" s="50">
        <v>3790.9003414833201</v>
      </c>
      <c r="O5" s="50">
        <v>110.40261988299231</v>
      </c>
      <c r="P5" s="59">
        <v>0.0058106642043680165</v>
      </c>
      <c r="Q5" s="50">
        <v>82.80196491224423</v>
      </c>
      <c r="R5" s="60">
        <v>0.0043579981532760126</v>
      </c>
    </row>
    <row r="6" ht="15.6" x14ac:dyDescent="0.3">
      <c r="A6" s="1" t="s">
        <v>2176</v>
      </c>
      <c r="B6" s="52">
        <v>19.236927294422983</v>
      </c>
      <c r="C6" s="66">
        <v>0.56249134478445706</v>
      </c>
      <c r="D6" s="50">
        <v>105804.62195395635</v>
      </c>
      <c r="E6" s="58">
        <v>12831.870926756386</v>
      </c>
      <c r="F6" s="67">
        <v>587.8034552997575</v>
      </c>
      <c r="G6" s="66">
        <v>0.030937023963145131</v>
      </c>
      <c r="H6" s="68">
        <v>440.8525914748181</v>
      </c>
      <c r="I6" s="58">
        <v>0.023202767972358849</v>
      </c>
      <c r="J6" s="58" t="s">
        <v>2355</v>
      </c>
      <c r="K6" s="62">
        <v>16.920817132039979</v>
      </c>
      <c r="L6" s="61">
        <v>0.59672414222673575</v>
      </c>
      <c r="M6" s="50">
        <v>140304.76394106125</v>
      </c>
      <c r="N6" s="50">
        <v>21411.785662317234</v>
      </c>
      <c r="O6" s="50">
        <v>623.57672862693892</v>
      </c>
      <c r="P6" s="59">
        <v>0.03281982782247047</v>
      </c>
      <c r="Q6" s="50">
        <v>467.68254647020416</v>
      </c>
      <c r="R6" s="60">
        <v>0.02461487086685285</v>
      </c>
    </row>
    <row r="7" ht="15.6" x14ac:dyDescent="0.3">
      <c r="A7" s="1" t="s">
        <v>2177</v>
      </c>
      <c r="B7" s="52">
        <v>1.0144030646696198</v>
      </c>
      <c r="C7" s="66">
        <v>0.029661334955760361</v>
      </c>
      <c r="D7" s="50">
        <v>5579.2971051785225</v>
      </c>
      <c r="E7" s="50">
        <v>676.65116129644923</v>
      </c>
      <c r="F7" s="67">
        <v>30.99609502876957</v>
      </c>
      <c r="G7" s="66">
        <v>0.0016313734225668194</v>
      </c>
      <c r="H7" s="68">
        <v>23.247071271577177</v>
      </c>
      <c r="I7" s="58">
        <v>0.0012235300669251146</v>
      </c>
      <c r="J7" s="58" t="s">
        <v>2356</v>
      </c>
      <c r="K7" s="62">
        <v>0.8277030191785667</v>
      </c>
      <c r="L7" s="61">
        <v>0.029189510783292988</v>
      </c>
      <c r="M7" s="50">
        <v>6863.1837229217635</v>
      </c>
      <c r="N7" s="50">
        <v>1047.3843845960694</v>
      </c>
      <c r="O7" s="50">
        <v>30.50303876854117</v>
      </c>
      <c r="P7" s="59">
        <v>0.0016054230930811144</v>
      </c>
      <c r="Q7" s="50">
        <v>22.877279076405877</v>
      </c>
      <c r="R7" s="60">
        <v>0.0012040673198108357</v>
      </c>
    </row>
    <row r="8" ht="15.6" x14ac:dyDescent="0.3">
      <c r="A8" s="1" t="s">
        <v>2178</v>
      </c>
      <c r="B8" s="52">
        <v>1.7211792040806237</v>
      </c>
      <c r="C8" s="66">
        <v>0.050327601196425445</v>
      </c>
      <c r="D8" s="50">
        <v>9466.6217850476241</v>
      </c>
      <c r="E8" s="50">
        <v>1148.1017238643321</v>
      </c>
      <c r="F8" s="67">
        <v>52.592343250264577</v>
      </c>
      <c r="G8" s="66">
        <v>0.0027680180658033989</v>
      </c>
      <c r="H8" s="68">
        <v>39.444257437698433</v>
      </c>
      <c r="I8" s="58">
        <v>0.0020760135493525489</v>
      </c>
      <c r="J8" s="58" t="s">
        <v>2357</v>
      </c>
      <c r="K8" s="62">
        <v>1.3340559301505974</v>
      </c>
      <c r="L8" s="61">
        <v>0.04704639110449578</v>
      </c>
      <c r="M8" s="50">
        <v>11061.782708444571</v>
      </c>
      <c r="N8" s="50">
        <v>1688.1288542407467</v>
      </c>
      <c r="O8" s="50">
        <v>49.163478704198091</v>
      </c>
      <c r="P8" s="59">
        <v>0.0025875515107472678</v>
      </c>
      <c r="Q8" s="50">
        <v>36.872609028148567</v>
      </c>
      <c r="R8" s="60">
        <v>0.0019406636330604511</v>
      </c>
    </row>
    <row r="9" ht="15.6" x14ac:dyDescent="0.3">
      <c r="A9" s="1" t="s">
        <v>2179</v>
      </c>
      <c r="B9" s="52">
        <v>0.63788493795679546</v>
      </c>
      <c r="C9" s="66">
        <v>0.018651874651160617</v>
      </c>
      <c r="D9" s="50">
        <v>3508.4176218833109</v>
      </c>
      <c r="E9" s="50">
        <v>425.49712148450072</v>
      </c>
      <c r="F9" s="67">
        <v>19.491209010462839</v>
      </c>
      <c r="G9" s="66">
        <v>0.0010258531058138336</v>
      </c>
      <c r="H9" s="68">
        <v>14.618406757847129</v>
      </c>
      <c r="I9" s="58">
        <v>0.00076938982936037518</v>
      </c>
      <c r="J9" s="58" t="s">
        <v>2358</v>
      </c>
      <c r="K9" s="62">
        <v>0.50695351966810387</v>
      </c>
      <c r="L9" s="61">
        <v>0.017878061195990426</v>
      </c>
      <c r="M9" s="50">
        <v>4203.5791387072486</v>
      </c>
      <c r="N9" s="50">
        <v>641.50448640786828</v>
      </c>
      <c r="O9" s="50">
        <v>18.682573949809992</v>
      </c>
      <c r="P9" s="59">
        <v>0.00098329336577947343</v>
      </c>
      <c r="Q9" s="50">
        <v>14.011930462357496</v>
      </c>
      <c r="R9" s="60">
        <v>0.00073747002433460502</v>
      </c>
    </row>
    <row r="10" ht="15.6" x14ac:dyDescent="0.3">
      <c r="A10" s="1" t="s">
        <v>2180</v>
      </c>
      <c r="B10" s="52">
        <v>0.60212533697051607</v>
      </c>
      <c r="C10" s="66">
        <v>0.017606257243563544</v>
      </c>
      <c r="D10" s="50">
        <v>3311.7369875143017</v>
      </c>
      <c r="E10" s="50">
        <v>401.64390536399912</v>
      </c>
      <c r="F10" s="67">
        <v>18.3985388195239</v>
      </c>
      <c r="G10" s="66">
        <v>0.00096834414839599471</v>
      </c>
      <c r="H10" s="68">
        <v>13.798904114642925</v>
      </c>
      <c r="I10" s="58">
        <v>0.00072625811129699595</v>
      </c>
      <c r="J10" s="58" t="s">
        <v>2359</v>
      </c>
      <c r="K10" s="62">
        <v>0.3735622496434533</v>
      </c>
      <c r="L10" s="61">
        <v>0.013173927195554113</v>
      </c>
      <c r="M10" s="50">
        <v>3097.5196318546609</v>
      </c>
      <c r="N10" s="50">
        <v>472.70972545132327</v>
      </c>
      <c r="O10" s="50">
        <v>13.766753919354048</v>
      </c>
      <c r="P10" s="59">
        <v>0.00072456599575547627</v>
      </c>
      <c r="Q10" s="50">
        <v>10.325065439515537</v>
      </c>
      <c r="R10" s="60">
        <v>0.0005434244968166072</v>
      </c>
    </row>
    <row r="11" ht="15.6" x14ac:dyDescent="0.3">
      <c r="A11" s="1" t="s">
        <v>2181</v>
      </c>
      <c r="B11" s="52">
        <v>0.12460585577207341</v>
      </c>
      <c r="C11" s="66">
        <v>0.0036434984812554506</v>
      </c>
      <c r="D11" s="50">
        <v>685.3420643241501</v>
      </c>
      <c r="E11" s="50">
        <v>83.117549570861868</v>
      </c>
      <c r="F11" s="67">
        <v>3.8074559129119452</v>
      </c>
      <c r="G11" s="66">
        <v>0.00020039241646904973</v>
      </c>
      <c r="H11" s="68">
        <v>2.8555919346839587</v>
      </c>
      <c r="I11" s="58">
        <v>0.00015029431235178729</v>
      </c>
      <c r="J11" s="58" t="s">
        <v>2360</v>
      </c>
      <c r="K11" s="62">
        <v>0.075999249980820263</v>
      </c>
      <c r="L11" s="61">
        <v>0.0026801653194873081</v>
      </c>
      <c r="M11" s="50">
        <v>630.17387074445332</v>
      </c>
      <c r="N11" s="50">
        <v>96.1702758435287</v>
      </c>
      <c r="O11" s="50">
        <v>2.800772758864237</v>
      </c>
      <c r="P11" s="59">
        <v>0.00014740909257180196</v>
      </c>
      <c r="Q11" s="50">
        <v>2.1005795691481777</v>
      </c>
      <c r="R11" s="60">
        <v>0.00011055681942885146</v>
      </c>
    </row>
    <row r="12" ht="15.6" x14ac:dyDescent="0.3">
      <c r="A12" s="1" t="s">
        <v>2182</v>
      </c>
      <c r="B12" s="52">
        <v>0.59763654452918102</v>
      </c>
      <c r="C12" s="66">
        <v>0.017475004114717089</v>
      </c>
      <c r="D12" s="50">
        <v>3287.0482739782833</v>
      </c>
      <c r="E12" s="50">
        <v>398.64968469961531</v>
      </c>
      <c r="F12" s="67">
        <v>18.261379299879351</v>
      </c>
      <c r="G12" s="66">
        <v>0.00096112522630943957</v>
      </c>
      <c r="H12" s="68">
        <v>13.696034474909514</v>
      </c>
      <c r="I12" s="58">
        <v>0.00072084391973207965</v>
      </c>
      <c r="J12" s="58" t="s">
        <v>2361</v>
      </c>
      <c r="K12" s="62">
        <v>0.32422995130714583</v>
      </c>
      <c r="L12" s="61">
        <v>0.011434190090715047</v>
      </c>
      <c r="M12" s="50">
        <v>2688.4639450793752</v>
      </c>
      <c r="N12" s="50">
        <v>410.2840996695524</v>
      </c>
      <c r="O12" s="50">
        <v>11.948728644797223</v>
      </c>
      <c r="P12" s="59">
        <v>0.00062888045498932753</v>
      </c>
      <c r="Q12" s="50">
        <v>8.9615464835979175</v>
      </c>
      <c r="R12" s="60">
        <v>0.00047166034124199565</v>
      </c>
    </row>
    <row r="13" ht="15.6" x14ac:dyDescent="0.3">
      <c r="A13" s="1" t="s">
        <v>2183</v>
      </c>
      <c r="B13" s="52">
        <v>4.6978349439788083</v>
      </c>
      <c r="C13" s="66">
        <v>0.13736557064288249</v>
      </c>
      <c r="D13" s="50">
        <v>25838.463837926189</v>
      </c>
      <c r="E13" s="50">
        <v>3133.6611462797582</v>
      </c>
      <c r="F13" s="67">
        <v>143.54702132181217</v>
      </c>
      <c r="G13" s="66">
        <v>0.0075551063853585348</v>
      </c>
      <c r="H13" s="68">
        <v>107.66026599135913</v>
      </c>
      <c r="I13" s="58">
        <v>0.0056663297890189009</v>
      </c>
      <c r="J13" s="58" t="s">
        <v>2362</v>
      </c>
      <c r="K13" s="62">
        <v>3.4425039199286878</v>
      </c>
      <c r="L13" s="61">
        <v>0.12140224568953567</v>
      </c>
      <c r="M13" s="50">
        <v>28544.703017752076</v>
      </c>
      <c r="N13" s="50">
        <v>4356.1818262090892</v>
      </c>
      <c r="O13" s="50">
        <v>126.86534674556478</v>
      </c>
      <c r="P13" s="59">
        <v>0.0066771235129244625</v>
      </c>
      <c r="Q13" s="50">
        <v>95.149010059173591</v>
      </c>
      <c r="R13" s="60">
        <v>0.0050078426346933467</v>
      </c>
    </row>
    <row r="14" ht="15.6" x14ac:dyDescent="0.3">
      <c r="A14" s="38"/>
      <c r="B14" s="39"/>
      <c r="C14" s="39"/>
      <c r="D14" s="38"/>
      <c r="E14" s="38"/>
      <c r="F14" s="41"/>
      <c r="G14" s="45"/>
      <c r="H14" s="45"/>
      <c r="I14" s="45"/>
      <c r="J14" s="43"/>
      <c r="K14" s="43"/>
      <c r="L14" s="43"/>
      <c r="M14" s="43"/>
      <c r="N14" s="43"/>
      <c r="O14" s="43"/>
      <c r="P14" s="43"/>
      <c r="Q14" s="41"/>
      <c r="R14" s="41"/>
    </row>
    <row r="15" ht="15.6" x14ac:dyDescent="0.3">
      <c r="A15" s="33" t="s">
        <v>2192</v>
      </c>
      <c r="B15" s="35" t="s">
        <v>2199</v>
      </c>
      <c r="C15" s="36" t="s">
        <v>2200</v>
      </c>
      <c r="D15" s="37" t="s">
        <v>2201</v>
      </c>
      <c r="E15" s="37" t="s">
        <v>2202</v>
      </c>
      <c r="F15" s="46" t="s">
        <v>2203</v>
      </c>
      <c r="G15" s="47" t="s">
        <v>2204</v>
      </c>
      <c r="H15" s="47" t="s">
        <v>2205</v>
      </c>
      <c r="I15" s="49" t="s">
        <v>2206</v>
      </c>
      <c r="J15" s="64" t="s">
        <v>2371</v>
      </c>
      <c r="K15" s="63" t="s">
        <v>2378</v>
      </c>
      <c r="L15" s="65" t="s">
        <v>2379</v>
      </c>
      <c r="M15" s="65" t="s">
        <v>2380</v>
      </c>
      <c r="N15" s="65" t="s">
        <v>2381</v>
      </c>
      <c r="O15" s="65" t="s">
        <v>2382</v>
      </c>
      <c r="P15" s="65" t="s">
        <v>2383</v>
      </c>
      <c r="Q15" s="48" t="s">
        <v>2384</v>
      </c>
      <c r="R15" s="48" t="s">
        <v>2385</v>
      </c>
    </row>
    <row r="16" ht="15.6" x14ac:dyDescent="0.3">
      <c r="A16" s="57" t="s">
        <v>2193</v>
      </c>
      <c r="B16" s="52">
        <v>71.11531164779025</v>
      </c>
      <c r="C16" s="66">
        <v>2.079424986709197</v>
      </c>
      <c r="D16" s="50">
        <v>391139.83999999985</v>
      </c>
      <c r="E16" s="50">
        <v>47437.019749253646</v>
      </c>
      <c r="F16" s="68">
        <v>2172.9991111111103</v>
      </c>
      <c r="G16" s="66">
        <v>0.1143683742690058</v>
      </c>
      <c r="H16" s="68">
        <v>1629.7493333333327</v>
      </c>
      <c r="I16" s="60">
        <v>0.085776280701754359</v>
      </c>
      <c r="J16" s="58" t="s">
        <v>2372</v>
      </c>
      <c r="K16" s="62">
        <v>75.811563034667103</v>
      </c>
      <c r="L16" s="61">
        <v>2.6735464114832537</v>
      </c>
      <c r="M16" s="50">
        <v>628617.59999999998</v>
      </c>
      <c r="N16" s="50">
        <v>95932.774744658193</v>
      </c>
      <c r="O16" s="50">
        <v>2793.8559999999998</v>
      </c>
      <c r="P16" s="60">
        <v>0.14704505263157894</v>
      </c>
      <c r="Q16" s="50">
        <v>2095.3919999999998</v>
      </c>
      <c r="R16" s="60">
        <v>0.11028378947368421</v>
      </c>
    </row>
    <row r="17" ht="15.6" x14ac:dyDescent="0.3">
      <c r="A17" s="57" t="s">
        <v>2194</v>
      </c>
      <c r="B17" s="52">
        <v>1.5732745443850038</v>
      </c>
      <c r="C17" s="66">
        <v>0.046002841339574711</v>
      </c>
      <c r="D17" s="50">
        <v>8653.134455974001</v>
      </c>
      <c r="E17" s="50">
        <v>1049.4428542001399</v>
      </c>
      <c r="F17" s="68">
        <v>48.072969199855564</v>
      </c>
      <c r="G17" s="66">
        <v>0.0025301562736766083</v>
      </c>
      <c r="H17" s="68">
        <v>36.054726899891669</v>
      </c>
      <c r="I17" s="60">
        <v>0.0018976172052574563</v>
      </c>
      <c r="J17" s="58" t="s">
        <v>2373</v>
      </c>
      <c r="K17" s="62">
        <v>0.82932973954143885</v>
      </c>
      <c r="L17" s="61">
        <v>0.029246878184973586</v>
      </c>
      <c r="M17" s="50">
        <v>6876.672233241914</v>
      </c>
      <c r="N17" s="50">
        <v>1049.4428542001403</v>
      </c>
      <c r="O17" s="50">
        <v>30.562987703297395</v>
      </c>
      <c r="P17" s="60">
        <v>0.0016085783001735471</v>
      </c>
      <c r="Q17" s="50">
        <v>22.922240777473046</v>
      </c>
      <c r="R17" s="60">
        <v>0.0012064337251301604</v>
      </c>
    </row>
    <row r="18" ht="15.6" x14ac:dyDescent="0.3">
      <c r="A18" s="57" t="s">
        <v>2195</v>
      </c>
      <c r="B18" s="52">
        <v>3.3766515694229597</v>
      </c>
      <c r="C18" s="66">
        <v>0.098733922163541626</v>
      </c>
      <c r="D18" s="50">
        <v>18571.850758962173</v>
      </c>
      <c r="E18" s="50">
        <v>2252.3741156949909</v>
      </c>
      <c r="F18" s="68">
        <v>103.17694866090096</v>
      </c>
      <c r="G18" s="66">
        <v>0.0054303657189947877</v>
      </c>
      <c r="H18" s="68">
        <v>77.382711495675721</v>
      </c>
      <c r="I18" s="60">
        <v>0.004072774289246091</v>
      </c>
      <c r="J18" s="58" t="s">
        <v>2374</v>
      </c>
      <c r="K18" s="62">
        <v>2.9957861738227964</v>
      </c>
      <c r="L18" s="61">
        <v>0.10564844007941848</v>
      </c>
      <c r="M18" s="50">
        <v>24840.58947367327</v>
      </c>
      <c r="N18" s="50">
        <v>3790.9003414833201</v>
      </c>
      <c r="O18" s="50">
        <v>110.40261988299231</v>
      </c>
      <c r="P18" s="60">
        <v>0.0058106642043680165</v>
      </c>
      <c r="Q18" s="50">
        <v>82.80196491224423</v>
      </c>
      <c r="R18" s="60">
        <v>0.0043579981532760126</v>
      </c>
    </row>
    <row r="19" ht="15.6" x14ac:dyDescent="0.3">
      <c r="A19" s="57" t="s">
        <v>2196</v>
      </c>
      <c r="B19" s="52">
        <v>19.236927294422983</v>
      </c>
      <c r="C19" s="66">
        <v>0.56249134478445706</v>
      </c>
      <c r="D19" s="50">
        <v>105804.62195395635</v>
      </c>
      <c r="E19" s="50">
        <v>12831.870926756386</v>
      </c>
      <c r="F19" s="68">
        <v>587.8034552997575</v>
      </c>
      <c r="G19" s="66">
        <v>0.030937023963145131</v>
      </c>
      <c r="H19" s="68">
        <v>440.8525914748181</v>
      </c>
      <c r="I19" s="60">
        <v>0.023202767972358849</v>
      </c>
      <c r="J19" s="58" t="s">
        <v>2375</v>
      </c>
      <c r="K19" s="62">
        <v>16.920817132039979</v>
      </c>
      <c r="L19" s="61">
        <v>0.59672414222673575</v>
      </c>
      <c r="M19" s="50">
        <v>140304.76394106125</v>
      </c>
      <c r="N19" s="50">
        <v>21411.785662317234</v>
      </c>
      <c r="O19" s="50">
        <v>623.57672862693892</v>
      </c>
      <c r="P19" s="60">
        <v>0.03281982782247047</v>
      </c>
      <c r="Q19" s="50">
        <v>467.68254647020416</v>
      </c>
      <c r="R19" s="60">
        <v>0.02461487086685285</v>
      </c>
    </row>
    <row r="20" ht="15.6" x14ac:dyDescent="0.3">
      <c r="A20" s="57" t="s">
        <v>2197</v>
      </c>
      <c r="B20" s="52">
        <v>4.6978349439788083</v>
      </c>
      <c r="C20" s="66">
        <v>0.13736557064288249</v>
      </c>
      <c r="D20" s="50">
        <v>25838.463837926189</v>
      </c>
      <c r="E20" s="50">
        <v>3133.6611462797582</v>
      </c>
      <c r="F20" s="68">
        <v>143.54702132181217</v>
      </c>
      <c r="G20" s="66">
        <v>0.0075551063853585348</v>
      </c>
      <c r="H20" s="68">
        <v>107.66026599135913</v>
      </c>
      <c r="I20" s="60">
        <v>0.0056663297890189009</v>
      </c>
      <c r="J20" s="58" t="s">
        <v>2376</v>
      </c>
      <c r="K20" s="62">
        <v>3.4425039199286878</v>
      </c>
      <c r="L20" s="61">
        <v>0.12140224568953567</v>
      </c>
      <c r="M20" s="50">
        <v>28544.703017752076</v>
      </c>
      <c r="N20" s="50">
        <v>4356.1818262090892</v>
      </c>
      <c r="O20" s="50">
        <v>126.86534674556478</v>
      </c>
      <c r="P20" s="60">
        <v>0.0066771235129244625</v>
      </c>
      <c r="Q20" s="50">
        <v>95.149010059173591</v>
      </c>
      <c r="R20" s="60">
        <v>0.0050078426346933467</v>
      </c>
    </row>
    <row r="21" ht="15.6" x14ac:dyDescent="0.3">
      <c r="A21" s="57" t="s">
        <v>2198</v>
      </c>
      <c r="B21" s="52">
        <v>100</v>
      </c>
      <c r="C21" s="66">
        <v>2.924018665639653</v>
      </c>
      <c r="D21" s="50">
        <v>550007.91100681853</v>
      </c>
      <c r="E21" s="50">
        <v>66704.36879218492</v>
      </c>
      <c r="F21" s="68">
        <v>3055.5995055934363</v>
      </c>
      <c r="G21" s="66">
        <v>0.16082102661018086</v>
      </c>
      <c r="H21" s="68">
        <v>2291.6996291950773</v>
      </c>
      <c r="I21" s="60">
        <v>0.12061576995763564</v>
      </c>
      <c r="J21" s="58" t="s">
        <v>2377</v>
      </c>
      <c r="K21" s="62">
        <v>100</v>
      </c>
      <c r="L21" s="61">
        <v>3.526568117663917</v>
      </c>
      <c r="M21" s="50">
        <v>829184.32866572845</v>
      </c>
      <c r="N21" s="50">
        <v>126541.08542886797</v>
      </c>
      <c r="O21" s="50">
        <v>3685.2636829587932</v>
      </c>
      <c r="P21" s="60">
        <v>0.19396124647151541</v>
      </c>
      <c r="Q21" s="50">
        <v>2763.9477622190948</v>
      </c>
      <c r="R21" s="60">
        <v>0.14547093485363657</v>
      </c>
    </row>
    <row r="27" ht="15.6" x14ac:dyDescent="0.3">
      <c r="C27" s="69">
        <f>D7/$D$13*100</f>
        <v>21.592990745019154</v>
      </c>
      <c r="L27" s="44">
        <f>M7/$M$13*100</f>
        <v>24.043633309667015</v>
      </c>
    </row>
    <row r="28" ht="15.6" x14ac:dyDescent="0.3">
      <c r="C28" s="69">
        <f>D8/$D$13*100</f>
        <v>36.637711299045328</v>
      </c>
      <c r="L28" s="44">
        <f t="shared" ref="L28:L33" si="0">M8/$M$13*100</f>
        <v>38.752488339308343</v>
      </c>
    </row>
    <row r="29" ht="15.6" x14ac:dyDescent="0.3">
      <c r="C29" s="69">
        <f t="shared" ref="C29:C33" si="1">D9/$D$13*100</f>
        <v>13.578274791760602</v>
      </c>
      <c r="L29" s="44">
        <f t="shared" si="0"/>
        <v>14.726301885477753</v>
      </c>
    </row>
    <row r="30" ht="15.6" x14ac:dyDescent="0.3">
      <c r="C30" s="69">
        <f t="shared" si="1"/>
        <v>12.817081573763186</v>
      </c>
      <c r="L30" s="44">
        <f t="shared" si="0"/>
        <v>10.851469114701597</v>
      </c>
    </row>
    <row r="31" ht="15.6" x14ac:dyDescent="0.3">
      <c r="C31" s="69">
        <f t="shared" si="1"/>
        <v>2.652410254042239</v>
      </c>
      <c r="L31" s="44">
        <f t="shared" si="0"/>
        <v>2.2076735930745031</v>
      </c>
    </row>
    <row r="32" ht="15.6" x14ac:dyDescent="0.3">
      <c r="C32" s="69">
        <f t="shared" si="1"/>
        <v>12.721531336369507</v>
      </c>
      <c r="L32" s="44">
        <f t="shared" si="0"/>
        <v>9.418433757770778</v>
      </c>
    </row>
    <row r="33" ht="15.6" x14ac:dyDescent="0.3">
      <c r="C33" s="69">
        <f t="shared" si="1"/>
        <v>100</v>
      </c>
      <c r="L33" s="44">
        <f t="shared" si="0"/>
        <v>100</v>
      </c>
    </row>
  </sheetData>
  <mergeCells count="2">
    <mergeCell ref="A1:I1"/>
    <mergeCell ref="J1:R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"/>
  <sheetViews>
    <sheetView tabSelected="true" zoomScale="80" zoomScaleNormal="80" workbookViewId="0">
      <selection activeCell="A9" sqref="A9"/>
    </sheetView>
  </sheetViews>
  <sheetFormatPr defaultRowHeight="14.4" x14ac:dyDescent="0.3"/>
  <cols>
    <col min="1" max="1" width="40.6015625" bestFit="true" customWidth="true"/>
    <col min="2" max="2" width="21.37890625" bestFit="true" customWidth="true"/>
    <col min="3" max="3" width="22.046875" bestFit="true" customWidth="true"/>
    <col min="4" max="4" width="28.82421875" customWidth="true"/>
    <col min="5" max="5" width="32.6015625" bestFit="true" customWidth="true"/>
    <col min="6" max="6" width="22" bestFit="true" customWidth="true"/>
    <col min="8" max="8" width="40.6015625" customWidth="true"/>
    <col min="9" max="9" width="21.37890625" customWidth="true"/>
    <col min="10" max="10" width="22.046875" customWidth="true"/>
    <col min="11" max="11" width="28.82421875" customWidth="true"/>
    <col min="12" max="12" width="32.6015625" customWidth="true"/>
  </cols>
  <sheetData>
    <row r="1" ht="22.8" x14ac:dyDescent="0.4">
      <c r="A1" s="73" t="s">
        <v>0</v>
      </c>
      <c r="B1" s="74"/>
      <c r="C1" s="74"/>
      <c r="D1" s="74"/>
      <c r="E1" s="74"/>
      <c r="H1" s="76" t="s">
        <v>1</v>
      </c>
      <c r="I1" s="77"/>
      <c r="J1" s="77"/>
      <c r="K1" s="77"/>
      <c r="L1" s="77"/>
    </row>
    <row r="2" ht="15.6" x14ac:dyDescent="0.3">
      <c r="A2" s="33" t="s">
        <v>2207</v>
      </c>
      <c r="B2" s="34" t="s">
        <v>2216</v>
      </c>
      <c r="C2" s="42" t="s">
        <v>2217</v>
      </c>
      <c r="D2" s="53" t="s">
        <v>2218</v>
      </c>
      <c r="E2" s="53" t="s">
        <v>2219</v>
      </c>
      <c r="H2" s="33" t="s">
        <v>2386</v>
      </c>
      <c r="I2" s="47" t="s">
        <v>2395</v>
      </c>
      <c r="J2" s="48" t="s">
        <v>2396</v>
      </c>
      <c r="K2" s="48" t="s">
        <v>2397</v>
      </c>
      <c r="L2" s="48" t="s">
        <v>2398</v>
      </c>
    </row>
    <row r="3" ht="15.6" x14ac:dyDescent="0.3">
      <c r="A3" s="1" t="s">
        <v>2208</v>
      </c>
      <c r="B3" s="52">
        <v>16.466807968893573</v>
      </c>
      <c r="C3" s="50">
        <v>39216.379391999995</v>
      </c>
      <c r="D3" s="51">
        <v>4756.120378104486</v>
      </c>
      <c r="E3" s="51">
        <v>217.86877439999998</v>
      </c>
      <c r="H3" s="1" t="s">
        <v>2387</v>
      </c>
      <c r="I3" s="30">
        <v>16.479379483565392</v>
      </c>
      <c r="J3" s="51">
        <v>49020.474239999996</v>
      </c>
      <c r="K3" s="51">
        <v>7480.9711232110567</v>
      </c>
      <c r="L3" s="51">
        <v>217.86877439999998</v>
      </c>
    </row>
    <row r="4" ht="15.6" x14ac:dyDescent="0.3">
      <c r="A4" s="1" t="s">
        <v>2209</v>
      </c>
      <c r="B4" s="52">
        <v>17.381630633832106</v>
      </c>
      <c r="C4" s="50">
        <v>41395.067135999998</v>
      </c>
      <c r="D4" s="51">
        <v>5020.34928799918</v>
      </c>
      <c r="E4" s="51">
        <v>229.9725952</v>
      </c>
      <c r="H4" s="1" t="s">
        <v>2388</v>
      </c>
      <c r="I4" s="30">
        <v>17.39490056598569</v>
      </c>
      <c r="J4" s="51">
        <v>51743.83391999999</v>
      </c>
      <c r="K4" s="51">
        <v>7896.5806300561153</v>
      </c>
      <c r="L4" s="51">
        <v>229.97259519999994</v>
      </c>
    </row>
    <row r="5" ht="15.6" x14ac:dyDescent="0.3">
      <c r="A5" s="1" t="s">
        <v>2210</v>
      </c>
      <c r="B5" s="52">
        <v>21.040921293586237</v>
      </c>
      <c r="C5" s="50">
        <v>50109.818112000001</v>
      </c>
      <c r="D5" s="51">
        <v>6077.2649275779549</v>
      </c>
      <c r="E5" s="51">
        <v>278.38787839999998</v>
      </c>
      <c r="H5" s="1" t="s">
        <v>2389</v>
      </c>
      <c r="I5" s="30">
        <v>21.056984895666886</v>
      </c>
      <c r="J5" s="51">
        <v>62637.272639999981</v>
      </c>
      <c r="K5" s="51">
        <v>9559.0186574363488</v>
      </c>
      <c r="L5" s="51">
        <v>278.38787839999992</v>
      </c>
    </row>
    <row r="6" ht="15.6" x14ac:dyDescent="0.3">
      <c r="A6" s="1" t="s">
        <v>2211</v>
      </c>
      <c r="B6" s="52">
        <v>18.982570297474542</v>
      </c>
      <c r="C6" s="50">
        <v>45207.770688000004</v>
      </c>
      <c r="D6" s="51">
        <v>5482.7498803148947</v>
      </c>
      <c r="E6" s="51">
        <v>251.15428160000002</v>
      </c>
      <c r="H6" s="1" t="s">
        <v>2390</v>
      </c>
      <c r="I6" s="30">
        <v>18.997062460221215</v>
      </c>
      <c r="J6" s="51">
        <v>56509.713360000002</v>
      </c>
      <c r="K6" s="51">
        <v>8623.8972670349704</v>
      </c>
      <c r="L6" s="51">
        <v>251.15428160000002</v>
      </c>
    </row>
    <row r="7" ht="15.6" x14ac:dyDescent="0.3">
      <c r="A7" s="1" t="s">
        <v>2212</v>
      </c>
      <c r="B7" s="52">
        <v>24.459306223699897</v>
      </c>
      <c r="C7" s="50">
        <v>58250.842199999985</v>
      </c>
      <c r="D7" s="51">
        <v>7064.5995863066719</v>
      </c>
      <c r="E7" s="51">
        <v>323.61578999999989</v>
      </c>
      <c r="H7" s="1" t="s">
        <v>2391</v>
      </c>
      <c r="I7" s="30">
        <v>24.477979577250547</v>
      </c>
      <c r="J7" s="51">
        <v>72813.552750000003</v>
      </c>
      <c r="K7" s="51">
        <v>11112.011745016425</v>
      </c>
      <c r="L7" s="51">
        <v>323.61579</v>
      </c>
    </row>
    <row r="8" ht="15.6" x14ac:dyDescent="0.3">
      <c r="A8" s="1" t="s">
        <v>2213</v>
      </c>
      <c r="B8" s="52">
        <v>0.38143167600311734</v>
      </c>
      <c r="C8" s="50">
        <v>908.39519999999993</v>
      </c>
      <c r="D8" s="51">
        <v>110.16919432836917</v>
      </c>
      <c r="E8" s="51">
        <v>5.04664</v>
      </c>
      <c r="H8" s="1" t="s">
        <v>2392</v>
      </c>
      <c r="I8" s="30">
        <v>0.30537830271813543</v>
      </c>
      <c r="J8" s="51">
        <v>908.39519999999993</v>
      </c>
      <c r="K8" s="51">
        <v>138.62938629260256</v>
      </c>
      <c r="L8" s="51">
        <v>4.037312</v>
      </c>
    </row>
    <row r="9" ht="15.6" x14ac:dyDescent="0.3">
      <c r="A9" s="1" t="s">
        <v>2214</v>
      </c>
      <c r="B9" s="52">
        <v>1.2873319065105209</v>
      </c>
      <c r="C9" s="50">
        <v>3065.8337999999994</v>
      </c>
      <c r="D9" s="51">
        <v>371.82103085824593</v>
      </c>
      <c r="E9" s="51">
        <v>17.032409999999995</v>
      </c>
      <c r="H9" s="1" t="s">
        <v>2393</v>
      </c>
      <c r="I9" s="30">
        <v>1.2883147145921339</v>
      </c>
      <c r="J9" s="51">
        <v>3832.29225</v>
      </c>
      <c r="K9" s="51">
        <v>584.84272342191707</v>
      </c>
      <c r="L9" s="51">
        <v>17.032409999999999</v>
      </c>
    </row>
    <row r="10" ht="15.6" x14ac:dyDescent="0.3">
      <c r="A10" s="1" t="s">
        <v>2215</v>
      </c>
      <c r="B10" s="52">
        <v>100</v>
      </c>
      <c r="C10" s="50">
        <v>238154.106528</v>
      </c>
      <c r="D10" s="51">
        <v>28883.074285489805</v>
      </c>
      <c r="E10" s="51">
        <v>1323.0783696000001</v>
      </c>
      <c r="H10" s="1" t="s">
        <v>2394</v>
      </c>
      <c r="I10" s="30">
        <v>100</v>
      </c>
      <c r="J10" s="51">
        <v>297465.53435999999</v>
      </c>
      <c r="K10" s="51">
        <v>45395.951532469437</v>
      </c>
      <c r="L10" s="51">
        <v>1322.0690416</v>
      </c>
    </row>
  </sheetData>
  <mergeCells count="2">
    <mergeCell ref="A1:E1"/>
    <mergeCell ref="H1:L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5"/>
  <sheetViews>
    <sheetView zoomScale="60" zoomScaleNormal="60" workbookViewId="0">
      <selection activeCell="H3" sqref="H3:L5"/>
    </sheetView>
  </sheetViews>
  <sheetFormatPr defaultRowHeight="14.4" x14ac:dyDescent="0.3"/>
  <cols>
    <col min="1" max="1" width="30.15625" bestFit="true" customWidth="true"/>
    <col min="2" max="2" width="22.046875" bestFit="true" customWidth="true"/>
    <col min="4" max="4" width="28.82421875" bestFit="true" customWidth="true"/>
    <col min="5" max="5" width="32.6015625" customWidth="true"/>
    <col min="6" max="6" width="28.48828125" customWidth="true"/>
    <col min="7" max="7" width="30.15625" bestFit="true" customWidth="true"/>
    <col min="8" max="8" width="22.046875" bestFit="true" customWidth="true"/>
    <col min="10" max="10" width="28.82421875" bestFit="true" customWidth="true"/>
    <col min="11" max="11" width="32.6015625" customWidth="true"/>
    <col min="12" max="12" width="28.48828125" customWidth="true"/>
    <col min="9" max="9" width="22.046875" bestFit="true" customWidth="true"/>
    <col min="3" max="3" width="22.046875" bestFit="true" customWidth="true"/>
  </cols>
  <sheetData>
    <row r="1" ht="22.8" x14ac:dyDescent="0.4">
      <c r="A1" s="73" t="s">
        <v>0</v>
      </c>
      <c r="B1" s="74"/>
      <c r="C1" s="74"/>
      <c r="D1" s="74"/>
      <c r="E1" s="74"/>
      <c r="F1" s="81"/>
      <c r="G1" s="78" t="s">
        <v>1</v>
      </c>
      <c r="H1" s="79"/>
      <c r="I1" s="79"/>
      <c r="J1" s="80"/>
      <c r="K1" s="32"/>
    </row>
    <row r="2" ht="15.6" x14ac:dyDescent="0.3">
      <c r="A2" s="33" t="s">
        <v>2220</v>
      </c>
      <c r="B2" s="34" t="s">
        <v>2224</v>
      </c>
      <c r="C2" s="34" t="s">
        <v>2225</v>
      </c>
      <c r="D2" s="34" t="s">
        <v>2226</v>
      </c>
      <c r="E2" s="54" t="s">
        <v>2227</v>
      </c>
      <c r="F2" s="48" t="s">
        <v>2228</v>
      </c>
      <c r="G2" s="33" t="s">
        <v>2399</v>
      </c>
      <c r="H2" s="47" t="s">
        <v>2403</v>
      </c>
      <c r="I2" s="47" t="s">
        <v>2404</v>
      </c>
      <c r="J2" s="47" t="s">
        <v>2405</v>
      </c>
      <c r="K2" s="48" t="s">
        <v>2406</v>
      </c>
      <c r="L2" s="48" t="s">
        <v>2407</v>
      </c>
    </row>
    <row r="3" ht="15.6" x14ac:dyDescent="0.3">
      <c r="A3" s="1" t="s">
        <v>2221</v>
      </c>
      <c r="B3" s="52">
        <v>69.783610320008975</v>
      </c>
      <c r="C3" s="68">
        <v>550007.91100681853</v>
      </c>
      <c r="D3" s="68">
        <v>66704.36879218492</v>
      </c>
      <c r="E3" s="50">
        <v>3055.5995055934363</v>
      </c>
      <c r="F3" s="61">
        <v>0.16082102661018086</v>
      </c>
      <c r="G3" s="1" t="s">
        <v>2400</v>
      </c>
      <c r="H3" s="30">
        <v>73.597339854892695</v>
      </c>
      <c r="I3" s="40">
        <v>829184.32866572845</v>
      </c>
      <c r="J3" s="40">
        <v>126541.08542886797</v>
      </c>
      <c r="K3" s="51">
        <v>3685.2636829587932</v>
      </c>
      <c r="L3" s="55">
        <v>0.19396124647151541</v>
      </c>
    </row>
    <row r="4" ht="15.6" x14ac:dyDescent="0.3">
      <c r="A4" s="41" t="s">
        <v>2222</v>
      </c>
      <c r="B4" s="62">
        <v>30.216389679991032</v>
      </c>
      <c r="C4" s="50">
        <v>238154.106528</v>
      </c>
      <c r="D4" s="50">
        <v>28883.074285489805</v>
      </c>
      <c r="E4" s="50">
        <v>1323.0783696000001</v>
      </c>
      <c r="F4" s="61">
        <v>0.069635703663157897</v>
      </c>
      <c r="G4" s="41" t="s">
        <v>2401</v>
      </c>
      <c r="H4" s="56">
        <v>26.402660145107301</v>
      </c>
      <c r="I4" s="51">
        <v>297465.53435999999</v>
      </c>
      <c r="J4" s="51">
        <v>45395.951532469437</v>
      </c>
      <c r="K4" s="51">
        <v>1322.0690416</v>
      </c>
      <c r="L4" s="55">
        <v>0.069582581136842098</v>
      </c>
    </row>
    <row r="5" ht="15.6" x14ac:dyDescent="0.3">
      <c r="A5" s="41" t="s">
        <v>2223</v>
      </c>
      <c r="B5" s="62">
        <v>100</v>
      </c>
      <c r="C5" s="50">
        <v>788162.0175348185</v>
      </c>
      <c r="D5" s="50">
        <v>95587.443077674718</v>
      </c>
      <c r="E5" s="50">
        <v>4378.6778751934362</v>
      </c>
      <c r="F5" s="61">
        <v>0.23045673027333874</v>
      </c>
      <c r="G5" s="41" t="s">
        <v>2402</v>
      </c>
      <c r="H5" s="56">
        <v>100</v>
      </c>
      <c r="I5" s="51">
        <v>1126649.8630257284</v>
      </c>
      <c r="J5" s="51">
        <v>171937.03696133741</v>
      </c>
      <c r="K5" s="51">
        <v>5007.3327245587925</v>
      </c>
      <c r="L5" s="55">
        <v>0.26354382760835754</v>
      </c>
    </row>
    <row r="6" x14ac:dyDescent="0.3">
      <c r="B6" s="70"/>
      <c r="C6" s="70"/>
      <c r="D6" s="70"/>
      <c r="E6" s="70"/>
      <c r="F6" s="70"/>
    </row>
    <row r="10" ht="15.6" x14ac:dyDescent="0.3">
      <c r="B10" s="1" t="s">
        <v>27</v>
      </c>
      <c r="C10" s="51">
        <f>OPS_DOC!D16</f>
        <v>391139.83999999985</v>
      </c>
      <c r="H10" s="1" t="s">
        <v>27</v>
      </c>
      <c r="I10" s="51">
        <f>OPS_DOC!M16</f>
        <v>628617.6</v>
      </c>
    </row>
    <row r="11" ht="15.6" x14ac:dyDescent="0.3">
      <c r="B11" s="1" t="s">
        <v>28</v>
      </c>
      <c r="C11" s="51">
        <f>OPS_DOC!D17</f>
        <v>8653.134455974001</v>
      </c>
      <c r="H11" s="1" t="s">
        <v>28</v>
      </c>
      <c r="I11" s="51">
        <f>OPS_DOC!M17</f>
        <v>6876.672233241914</v>
      </c>
    </row>
    <row r="12" ht="15.6" x14ac:dyDescent="0.3">
      <c r="B12" s="1" t="s">
        <v>29</v>
      </c>
      <c r="C12" s="51">
        <f>OPS_DOC!D18</f>
        <v>18571.850758962173</v>
      </c>
      <c r="H12" s="1" t="s">
        <v>29</v>
      </c>
      <c r="I12" s="51">
        <f>OPS_DOC!M18</f>
        <v>24840.58947367327</v>
      </c>
    </row>
    <row r="13" ht="15.6" x14ac:dyDescent="0.3">
      <c r="B13" s="1" t="s">
        <v>30</v>
      </c>
      <c r="C13" s="51">
        <f>OPS_DOC!D19</f>
        <v>105804.62195395635</v>
      </c>
      <c r="H13" s="1" t="s">
        <v>30</v>
      </c>
      <c r="I13" s="51">
        <f>OPS_DOC!M19</f>
        <v>140304.76394106125</v>
      </c>
    </row>
    <row r="14" ht="15.6" x14ac:dyDescent="0.3">
      <c r="B14" s="1" t="s">
        <v>31</v>
      </c>
      <c r="C14" s="51">
        <f>OPS_DOC!D20</f>
        <v>25838.463837926189</v>
      </c>
      <c r="H14" s="1" t="s">
        <v>31</v>
      </c>
      <c r="I14" s="51">
        <f>OPS_DOC!M20</f>
        <v>28544.703017752076</v>
      </c>
    </row>
    <row r="15" ht="15.6" x14ac:dyDescent="0.3">
      <c r="B15" s="41" t="s">
        <v>32</v>
      </c>
      <c r="C15" s="51">
        <f>C4</f>
        <v>238154.106528</v>
      </c>
      <c r="H15" s="41" t="s">
        <v>32</v>
      </c>
      <c r="I15" s="51">
        <f>I4</f>
        <v>297465.53435999999</v>
      </c>
    </row>
  </sheetData>
  <mergeCells count="2">
    <mergeCell ref="G1:J1"/>
    <mergeCell ref="A1:F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25BBC-491A-45F9-933F-BB81C566C16B}">
  <dimension ref="A1"/>
  <sheetViews>
    <sheetView topLeftCell="A81" zoomScale="70" zoomScaleNormal="70" workbookViewId="0">
      <selection activeCell="F89" sqref="F89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RDTE Vehicle Level</vt:lpstr>
      <vt:lpstr>RDTE SubSystem Level</vt:lpstr>
      <vt:lpstr>PROD Vehicle Level</vt:lpstr>
      <vt:lpstr>PROD Subsystem Level</vt:lpstr>
      <vt:lpstr>OPS_DOC</vt:lpstr>
      <vt:lpstr>OPS_IOC</vt:lpstr>
      <vt:lpstr>OPS_TOC</vt:lpstr>
      <vt:lpstr>Grafici MR5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Luca Pugliese</cp:lastModifiedBy>
  <dcterms:modified xsi:type="dcterms:W3CDTF">2023-05-12T18:05:42Z</dcterms:modified>
</cp:coreProperties>
</file>